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marktan/Desktop/Career NEW/Medical Projects/ICU Logbook masters/live-website/"/>
    </mc:Choice>
  </mc:AlternateContent>
  <xr:revisionPtr revIDLastSave="0" documentId="13_ncr:1_{9D74826C-F2AD-6648-B5C1-5DA8AF3A664A}" xr6:coauthVersionLast="47" xr6:coauthVersionMax="47" xr10:uidLastSave="{00000000-0000-0000-0000-000000000000}"/>
  <bookViews>
    <workbookView xWindow="0" yWindow="460" windowWidth="25600" windowHeight="16060" activeTab="8" xr2:uid="{00000000-000D-0000-FFFF-FFFF00000000}"/>
  </bookViews>
  <sheets>
    <sheet name="Drop down options" sheetId="28" state="hidden" r:id="rId1"/>
    <sheet name="Cover" sheetId="33" r:id="rId2"/>
    <sheet name="ICU patients" sheetId="2" r:id="rId3"/>
    <sheet name="Ward review" sheetId="3" r:id="rId4"/>
    <sheet name="Transfers" sheetId="4" r:id="rId5"/>
    <sheet name="Stats -Cases" sheetId="29" r:id="rId6"/>
    <sheet name="Stats - Ward" sheetId="30" r:id="rId7"/>
    <sheet name="Stats - Transfer" sheetId="31" r:id="rId8"/>
    <sheet name="Stats - Procedures" sheetId="3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5" i="32" l="1"/>
  <c r="F65" i="32"/>
  <c r="E65" i="32"/>
  <c r="D65" i="32"/>
  <c r="C65" i="32"/>
  <c r="B65" i="32"/>
  <c r="F31" i="32"/>
  <c r="E31" i="32"/>
  <c r="D31" i="32"/>
  <c r="C31" i="32"/>
  <c r="B31" i="32"/>
  <c r="G31" i="32" s="1"/>
  <c r="F40" i="32"/>
  <c r="E40" i="32"/>
  <c r="D40" i="32"/>
  <c r="C40" i="32"/>
  <c r="B40" i="32"/>
  <c r="G48" i="32"/>
  <c r="G47" i="32"/>
  <c r="E98" i="32"/>
  <c r="F98" i="32" s="1"/>
  <c r="C98" i="32"/>
  <c r="B98" i="32"/>
  <c r="AC53" i="32"/>
  <c r="AD53" i="32"/>
  <c r="AE53" i="32"/>
  <c r="AF53" i="32"/>
  <c r="AH53" i="32"/>
  <c r="AI53" i="32"/>
  <c r="AJ53" i="32"/>
  <c r="AK53" i="32"/>
  <c r="AM53" i="32"/>
  <c r="AN53" i="32"/>
  <c r="AO53" i="32"/>
  <c r="AP53" i="32"/>
  <c r="AR53" i="32"/>
  <c r="AS53" i="32"/>
  <c r="AT53" i="32"/>
  <c r="AU53" i="32"/>
  <c r="AW53" i="32"/>
  <c r="AX53" i="32"/>
  <c r="AY53" i="32"/>
  <c r="AZ53" i="32"/>
  <c r="AC54" i="32"/>
  <c r="AD54" i="32"/>
  <c r="AE54" i="32"/>
  <c r="AF54" i="32"/>
  <c r="AH54" i="32"/>
  <c r="AI54" i="32"/>
  <c r="AJ54" i="32"/>
  <c r="AK54" i="32"/>
  <c r="AM54" i="32"/>
  <c r="AN54" i="32"/>
  <c r="AO54" i="32"/>
  <c r="AP54" i="32"/>
  <c r="AR54" i="32"/>
  <c r="AS54" i="32"/>
  <c r="AT54" i="32"/>
  <c r="AU54" i="32"/>
  <c r="AW54" i="32"/>
  <c r="AX54" i="32"/>
  <c r="AY54" i="32"/>
  <c r="AZ54" i="32"/>
  <c r="AC55" i="32"/>
  <c r="AD55" i="32"/>
  <c r="AE55" i="32"/>
  <c r="AF55" i="32"/>
  <c r="AH55" i="32"/>
  <c r="AI55" i="32"/>
  <c r="AJ55" i="32"/>
  <c r="AK55" i="32"/>
  <c r="AM55" i="32"/>
  <c r="AN55" i="32"/>
  <c r="AO55" i="32"/>
  <c r="AP55" i="32"/>
  <c r="AR55" i="32"/>
  <c r="AS55" i="32"/>
  <c r="AT55" i="32"/>
  <c r="AU55" i="32"/>
  <c r="AW55" i="32"/>
  <c r="AX55" i="32"/>
  <c r="AY55" i="32"/>
  <c r="AZ55" i="32"/>
  <c r="AC56" i="32"/>
  <c r="AD56" i="32"/>
  <c r="AE56" i="32"/>
  <c r="AF56" i="32"/>
  <c r="AH56" i="32"/>
  <c r="AI56" i="32"/>
  <c r="AJ56" i="32"/>
  <c r="AK56" i="32"/>
  <c r="AM56" i="32"/>
  <c r="AN56" i="32"/>
  <c r="AO56" i="32"/>
  <c r="AP56" i="32"/>
  <c r="AR56" i="32"/>
  <c r="AS56" i="32"/>
  <c r="AT56" i="32"/>
  <c r="AU56" i="32"/>
  <c r="AW56" i="32"/>
  <c r="AX56" i="32"/>
  <c r="AY56" i="32"/>
  <c r="AZ56" i="32"/>
  <c r="AC57" i="32"/>
  <c r="AD57" i="32"/>
  <c r="AE57" i="32"/>
  <c r="AF57" i="32"/>
  <c r="AH57" i="32"/>
  <c r="AI57" i="32"/>
  <c r="AJ57" i="32"/>
  <c r="AK57" i="32"/>
  <c r="AM57" i="32"/>
  <c r="AN57" i="32"/>
  <c r="AO57" i="32"/>
  <c r="AP57" i="32"/>
  <c r="AR57" i="32"/>
  <c r="AS57" i="32"/>
  <c r="AT57" i="32"/>
  <c r="AU57" i="32"/>
  <c r="AW57" i="32"/>
  <c r="AX57" i="32"/>
  <c r="AY57" i="32"/>
  <c r="AZ57" i="32"/>
  <c r="AC58" i="32"/>
  <c r="AD58" i="32"/>
  <c r="AE58" i="32"/>
  <c r="AF58" i="32"/>
  <c r="AH58" i="32"/>
  <c r="AI58" i="32"/>
  <c r="AJ58" i="32"/>
  <c r="AK58" i="32"/>
  <c r="AM58" i="32"/>
  <c r="AN58" i="32"/>
  <c r="AO58" i="32"/>
  <c r="AP58" i="32"/>
  <c r="AR58" i="32"/>
  <c r="AS58" i="32"/>
  <c r="AT58" i="32"/>
  <c r="AU58" i="32"/>
  <c r="AW58" i="32"/>
  <c r="AX58" i="32"/>
  <c r="AY58" i="32"/>
  <c r="AZ58" i="32"/>
  <c r="AC59" i="32"/>
  <c r="AD59" i="32"/>
  <c r="AE59" i="32"/>
  <c r="AF59" i="32"/>
  <c r="AH59" i="32"/>
  <c r="AI59" i="32"/>
  <c r="AJ59" i="32"/>
  <c r="AK59" i="32"/>
  <c r="AM59" i="32"/>
  <c r="AN59" i="32"/>
  <c r="AO59" i="32"/>
  <c r="AP59" i="32"/>
  <c r="AR59" i="32"/>
  <c r="AS59" i="32"/>
  <c r="AT59" i="32"/>
  <c r="AU59" i="32"/>
  <c r="AW59" i="32"/>
  <c r="AX59" i="32"/>
  <c r="AY59" i="32"/>
  <c r="AZ59" i="32"/>
  <c r="AC60" i="32"/>
  <c r="AD60" i="32"/>
  <c r="AE60" i="32"/>
  <c r="AF60" i="32"/>
  <c r="AH60" i="32"/>
  <c r="AI60" i="32"/>
  <c r="AJ60" i="32"/>
  <c r="AK60" i="32"/>
  <c r="AM60" i="32"/>
  <c r="AN60" i="32"/>
  <c r="AO60" i="32"/>
  <c r="AP60" i="32"/>
  <c r="AR60" i="32"/>
  <c r="AS60" i="32"/>
  <c r="AT60" i="32"/>
  <c r="AU60" i="32"/>
  <c r="AW60" i="32"/>
  <c r="AX60" i="32"/>
  <c r="AY60" i="32"/>
  <c r="AZ60" i="32"/>
  <c r="AC61" i="32"/>
  <c r="AD61" i="32"/>
  <c r="AE61" i="32"/>
  <c r="AF61" i="32"/>
  <c r="AH61" i="32"/>
  <c r="AI61" i="32"/>
  <c r="AJ61" i="32"/>
  <c r="AK61" i="32"/>
  <c r="AM61" i="32"/>
  <c r="AN61" i="32"/>
  <c r="AO61" i="32"/>
  <c r="AP61" i="32"/>
  <c r="AR61" i="32"/>
  <c r="AS61" i="32"/>
  <c r="AT61" i="32"/>
  <c r="AU61" i="32"/>
  <c r="AW61" i="32"/>
  <c r="AX61" i="32"/>
  <c r="AY61" i="32"/>
  <c r="AZ61" i="32"/>
  <c r="AC62" i="32"/>
  <c r="AD62" i="32"/>
  <c r="AE62" i="32"/>
  <c r="AF62" i="32"/>
  <c r="AH62" i="32"/>
  <c r="AI62" i="32"/>
  <c r="AJ62" i="32"/>
  <c r="AK62" i="32"/>
  <c r="AM62" i="32"/>
  <c r="AN62" i="32"/>
  <c r="AO62" i="32"/>
  <c r="AP62" i="32"/>
  <c r="AR62" i="32"/>
  <c r="AS62" i="32"/>
  <c r="AT62" i="32"/>
  <c r="AU62" i="32"/>
  <c r="AW62" i="32"/>
  <c r="AX62" i="32"/>
  <c r="AY62" i="32"/>
  <c r="AZ62" i="32"/>
  <c r="AC63" i="32"/>
  <c r="AD63" i="32"/>
  <c r="AE63" i="32"/>
  <c r="AF63" i="32"/>
  <c r="AH63" i="32"/>
  <c r="AI63" i="32"/>
  <c r="AJ63" i="32"/>
  <c r="AK63" i="32"/>
  <c r="AM63" i="32"/>
  <c r="AN63" i="32"/>
  <c r="AO63" i="32"/>
  <c r="AP63" i="32"/>
  <c r="AR63" i="32"/>
  <c r="AS63" i="32"/>
  <c r="AT63" i="32"/>
  <c r="AU63" i="32"/>
  <c r="AW63" i="32"/>
  <c r="AX63" i="32"/>
  <c r="AY63" i="32"/>
  <c r="AZ63" i="32"/>
  <c r="AC64" i="32"/>
  <c r="AD64" i="32"/>
  <c r="AE64" i="32"/>
  <c r="AF64" i="32"/>
  <c r="AH64" i="32"/>
  <c r="AI64" i="32"/>
  <c r="AJ64" i="32"/>
  <c r="AK64" i="32"/>
  <c r="AM64" i="32"/>
  <c r="AN64" i="32"/>
  <c r="AO64" i="32"/>
  <c r="AP64" i="32"/>
  <c r="AR64" i="32"/>
  <c r="AS64" i="32"/>
  <c r="AT64" i="32"/>
  <c r="AU64" i="32"/>
  <c r="AW64" i="32"/>
  <c r="AX64" i="32"/>
  <c r="AY64" i="32"/>
  <c r="AZ64" i="32"/>
  <c r="AC66" i="32"/>
  <c r="AD66" i="32"/>
  <c r="AE66" i="32"/>
  <c r="AF66" i="32"/>
  <c r="AH66" i="32"/>
  <c r="AI66" i="32"/>
  <c r="AJ66" i="32"/>
  <c r="AK66" i="32"/>
  <c r="AM66" i="32"/>
  <c r="AN66" i="32"/>
  <c r="AO66" i="32"/>
  <c r="AP66" i="32"/>
  <c r="AR66" i="32"/>
  <c r="AS66" i="32"/>
  <c r="AT66" i="32"/>
  <c r="AU66" i="32"/>
  <c r="AW66" i="32"/>
  <c r="AX66" i="32"/>
  <c r="AY66" i="32"/>
  <c r="AZ66" i="32"/>
  <c r="AC67" i="32"/>
  <c r="AD67" i="32"/>
  <c r="AE67" i="32"/>
  <c r="AF67" i="32"/>
  <c r="AH67" i="32"/>
  <c r="AI67" i="32"/>
  <c r="AJ67" i="32"/>
  <c r="AK67" i="32"/>
  <c r="AM67" i="32"/>
  <c r="AN67" i="32"/>
  <c r="AO67" i="32"/>
  <c r="AP67" i="32"/>
  <c r="AR67" i="32"/>
  <c r="AS67" i="32"/>
  <c r="AT67" i="32"/>
  <c r="AU67" i="32"/>
  <c r="AW67" i="32"/>
  <c r="AX67" i="32"/>
  <c r="AY67" i="32"/>
  <c r="AZ67" i="32"/>
  <c r="AC52" i="32"/>
  <c r="AD52" i="32"/>
  <c r="AE52" i="32"/>
  <c r="AF52" i="32"/>
  <c r="AH52" i="32"/>
  <c r="AI52" i="32"/>
  <c r="AJ52" i="32"/>
  <c r="AK52" i="32"/>
  <c r="AM52" i="32"/>
  <c r="AN52" i="32"/>
  <c r="AO52" i="32"/>
  <c r="AP52" i="32"/>
  <c r="AR52" i="32"/>
  <c r="AS52" i="32"/>
  <c r="AT52" i="32"/>
  <c r="AU52" i="32"/>
  <c r="AW52" i="32"/>
  <c r="AX52" i="32"/>
  <c r="AY52" i="32"/>
  <c r="AZ52" i="32"/>
  <c r="AW69" i="32"/>
  <c r="AX69" i="32"/>
  <c r="AY69" i="32"/>
  <c r="AZ69" i="32"/>
  <c r="AW70" i="32"/>
  <c r="AX70" i="32"/>
  <c r="AY70" i="32"/>
  <c r="AZ70" i="32"/>
  <c r="F71" i="32"/>
  <c r="AR69" i="32"/>
  <c r="AS69" i="32"/>
  <c r="AT69" i="32"/>
  <c r="AU69" i="32"/>
  <c r="AR70" i="32"/>
  <c r="AS70" i="32"/>
  <c r="AT70" i="32"/>
  <c r="AU70" i="32"/>
  <c r="E71" i="32"/>
  <c r="D71" i="32"/>
  <c r="AM69" i="32"/>
  <c r="AN69" i="32"/>
  <c r="AO69" i="32"/>
  <c r="AP69" i="32"/>
  <c r="AM70" i="32"/>
  <c r="AN70" i="32"/>
  <c r="AO70" i="32"/>
  <c r="AP70" i="32"/>
  <c r="AH69" i="32"/>
  <c r="AI69" i="32"/>
  <c r="AJ69" i="32"/>
  <c r="AK69" i="32"/>
  <c r="AH70" i="32"/>
  <c r="AI70" i="32"/>
  <c r="AJ70" i="32"/>
  <c r="AK70" i="32"/>
  <c r="C71" i="32"/>
  <c r="AC68" i="32"/>
  <c r="AC70" i="32" s="1"/>
  <c r="AD68" i="32"/>
  <c r="AE68" i="32"/>
  <c r="AF68" i="32"/>
  <c r="AC69" i="32"/>
  <c r="AD69" i="32"/>
  <c r="AE69" i="32"/>
  <c r="AF69" i="32"/>
  <c r="AD70" i="32"/>
  <c r="AE70" i="32"/>
  <c r="AF70" i="32"/>
  <c r="B71" i="32"/>
  <c r="G73" i="32"/>
  <c r="G72" i="32"/>
  <c r="C16" i="32"/>
  <c r="C17" i="32"/>
  <c r="C18" i="32"/>
  <c r="D16" i="32"/>
  <c r="D17" i="32"/>
  <c r="D18" i="32"/>
  <c r="E16" i="32"/>
  <c r="E17" i="32"/>
  <c r="E18" i="32"/>
  <c r="F16" i="32"/>
  <c r="F17" i="32"/>
  <c r="F18" i="32"/>
  <c r="B16" i="32"/>
  <c r="B17" i="32"/>
  <c r="B18" i="32"/>
  <c r="D4" i="32"/>
  <c r="D5" i="32"/>
  <c r="D6" i="32"/>
  <c r="D7" i="32"/>
  <c r="D8" i="32"/>
  <c r="E4" i="32"/>
  <c r="E5" i="32"/>
  <c r="E6" i="32"/>
  <c r="E7" i="32"/>
  <c r="E8" i="32"/>
  <c r="F4" i="32"/>
  <c r="F5" i="32"/>
  <c r="F6" i="32"/>
  <c r="F7" i="32"/>
  <c r="F8" i="32"/>
  <c r="C4" i="32"/>
  <c r="C5" i="32"/>
  <c r="C6" i="32"/>
  <c r="C7" i="32"/>
  <c r="C8" i="32"/>
  <c r="B4" i="32"/>
  <c r="B5" i="32"/>
  <c r="B6" i="32"/>
  <c r="B7" i="32"/>
  <c r="B8" i="32"/>
  <c r="G68" i="32"/>
  <c r="AZ68" i="32"/>
  <c r="AY68" i="32"/>
  <c r="AX68" i="32"/>
  <c r="AW68" i="32"/>
  <c r="AU68" i="32"/>
  <c r="AT68" i="32"/>
  <c r="AS68" i="32"/>
  <c r="AR68" i="32"/>
  <c r="AP68" i="32"/>
  <c r="AO68" i="32"/>
  <c r="AN68" i="32"/>
  <c r="AM68" i="32"/>
  <c r="AK68" i="32"/>
  <c r="AJ68" i="32"/>
  <c r="AI68" i="32"/>
  <c r="AH68" i="32"/>
  <c r="X52" i="32"/>
  <c r="M10" i="30"/>
  <c r="Q25" i="29"/>
  <c r="E82" i="32"/>
  <c r="F82" i="32" s="1"/>
  <c r="B82" i="32"/>
  <c r="E83" i="32"/>
  <c r="F83" i="32" s="1"/>
  <c r="B83" i="32"/>
  <c r="E84" i="32"/>
  <c r="F84" i="32" s="1"/>
  <c r="B84" i="32"/>
  <c r="E85" i="32"/>
  <c r="F85" i="32" s="1"/>
  <c r="B85" i="32"/>
  <c r="E86" i="32"/>
  <c r="F86" i="32" s="1"/>
  <c r="B86" i="32"/>
  <c r="E87" i="32"/>
  <c r="F87" i="32" s="1"/>
  <c r="B87" i="32"/>
  <c r="E88" i="32"/>
  <c r="F88" i="32" s="1"/>
  <c r="B88" i="32"/>
  <c r="E89" i="32"/>
  <c r="F89" i="32" s="1"/>
  <c r="B89" i="32"/>
  <c r="E90" i="32"/>
  <c r="F90" i="32" s="1"/>
  <c r="B90" i="32"/>
  <c r="E91" i="32"/>
  <c r="B91" i="32"/>
  <c r="E92" i="32"/>
  <c r="F92" i="32" s="1"/>
  <c r="B92" i="32"/>
  <c r="E93" i="32"/>
  <c r="F93" i="32" s="1"/>
  <c r="B93" i="32"/>
  <c r="E94" i="32"/>
  <c r="F94" i="32" s="1"/>
  <c r="B94" i="32"/>
  <c r="E95" i="32"/>
  <c r="F95" i="32" s="1"/>
  <c r="B95" i="32"/>
  <c r="E96" i="32"/>
  <c r="F96" i="32" s="1"/>
  <c r="B96" i="32"/>
  <c r="E97" i="32"/>
  <c r="F97" i="32" s="1"/>
  <c r="B97" i="32"/>
  <c r="E99" i="32"/>
  <c r="F99" i="32" s="1"/>
  <c r="B99" i="32"/>
  <c r="E100" i="32"/>
  <c r="F100" i="32" s="1"/>
  <c r="B100" i="32"/>
  <c r="E101" i="32"/>
  <c r="F101" i="32" s="1"/>
  <c r="B101" i="32"/>
  <c r="E102" i="32"/>
  <c r="F102" i="32" s="1"/>
  <c r="B102" i="32"/>
  <c r="E103" i="32"/>
  <c r="F103" i="32" s="1"/>
  <c r="B103" i="32"/>
  <c r="E104" i="32"/>
  <c r="F104" i="32" s="1"/>
  <c r="B104" i="32"/>
  <c r="E105" i="32"/>
  <c r="F105" i="32" s="1"/>
  <c r="B105" i="32"/>
  <c r="E106" i="32"/>
  <c r="F106" i="32" s="1"/>
  <c r="B106" i="32"/>
  <c r="E107" i="32"/>
  <c r="F107" i="32" s="1"/>
  <c r="B107" i="32"/>
  <c r="E108" i="32"/>
  <c r="F108" i="32" s="1"/>
  <c r="B108" i="32"/>
  <c r="E109" i="32"/>
  <c r="F109" i="32" s="1"/>
  <c r="B109" i="32"/>
  <c r="E110" i="32"/>
  <c r="F110" i="32" s="1"/>
  <c r="B110" i="32"/>
  <c r="E111" i="32"/>
  <c r="F111" i="32" s="1"/>
  <c r="B111" i="32"/>
  <c r="E112" i="32"/>
  <c r="F112" i="32" s="1"/>
  <c r="B112" i="32"/>
  <c r="E113" i="32"/>
  <c r="B113" i="32"/>
  <c r="E114" i="32"/>
  <c r="B114" i="32"/>
  <c r="E115" i="32"/>
  <c r="B115" i="32"/>
  <c r="E116" i="32"/>
  <c r="B116" i="32"/>
  <c r="E117" i="32"/>
  <c r="B117" i="32"/>
  <c r="E118" i="32"/>
  <c r="B118" i="32"/>
  <c r="E119" i="32"/>
  <c r="B119" i="32"/>
  <c r="E120" i="32"/>
  <c r="B120" i="32"/>
  <c r="E121" i="32"/>
  <c r="B121" i="32"/>
  <c r="E122" i="32"/>
  <c r="B122" i="32"/>
  <c r="E123" i="32"/>
  <c r="B123" i="32"/>
  <c r="E124" i="32"/>
  <c r="B124" i="32"/>
  <c r="E125" i="32"/>
  <c r="B125" i="32"/>
  <c r="E126" i="32"/>
  <c r="B126" i="32"/>
  <c r="E127" i="32"/>
  <c r="B127" i="32"/>
  <c r="E128" i="32"/>
  <c r="B128" i="32"/>
  <c r="E129" i="32"/>
  <c r="B129" i="32"/>
  <c r="E81" i="32"/>
  <c r="B81" i="32"/>
  <c r="I20" i="32"/>
  <c r="AB29" i="32"/>
  <c r="AJ29" i="32"/>
  <c r="AB30" i="32"/>
  <c r="AJ30" i="32"/>
  <c r="AB32" i="32"/>
  <c r="AJ32" i="32"/>
  <c r="AB33" i="32"/>
  <c r="AJ33" i="32"/>
  <c r="AB34" i="32"/>
  <c r="AJ34" i="32"/>
  <c r="AB35" i="32"/>
  <c r="AJ35" i="32"/>
  <c r="AB36" i="32"/>
  <c r="AJ36" i="32"/>
  <c r="AB37" i="32"/>
  <c r="AJ37" i="32"/>
  <c r="AB38" i="32"/>
  <c r="AJ38" i="32"/>
  <c r="AB39" i="32"/>
  <c r="AJ39" i="32"/>
  <c r="AB41" i="32"/>
  <c r="AJ41" i="32"/>
  <c r="G4" i="32"/>
  <c r="G5" i="32"/>
  <c r="G6" i="32"/>
  <c r="G7" i="32"/>
  <c r="G8" i="32"/>
  <c r="H16" i="32"/>
  <c r="H17" i="32"/>
  <c r="H18" i="32"/>
  <c r="X39" i="32"/>
  <c r="AF39" i="32"/>
  <c r="Y39" i="32"/>
  <c r="AG39" i="32"/>
  <c r="Z39" i="32"/>
  <c r="AH39" i="32"/>
  <c r="AA39" i="32"/>
  <c r="AI39" i="32"/>
  <c r="C78" i="29"/>
  <c r="C79" i="29"/>
  <c r="C80" i="29"/>
  <c r="C81" i="29"/>
  <c r="C82" i="29"/>
  <c r="C83" i="29"/>
  <c r="C84" i="29"/>
  <c r="C85" i="29"/>
  <c r="C77" i="29"/>
  <c r="F83" i="29"/>
  <c r="B83" i="29"/>
  <c r="D83" i="29"/>
  <c r="E83" i="29"/>
  <c r="F84" i="29"/>
  <c r="B84" i="29"/>
  <c r="D84" i="29"/>
  <c r="E84" i="29"/>
  <c r="G84" i="29" s="1"/>
  <c r="F85" i="29"/>
  <c r="B85" i="29"/>
  <c r="D85" i="29"/>
  <c r="G85" i="29" s="1"/>
  <c r="E85" i="29"/>
  <c r="J39" i="29"/>
  <c r="J45" i="29"/>
  <c r="K39" i="29"/>
  <c r="K45" i="29" s="1"/>
  <c r="L39" i="29"/>
  <c r="L45" i="29"/>
  <c r="M39" i="29"/>
  <c r="M45" i="29"/>
  <c r="N39" i="29"/>
  <c r="N45" i="29"/>
  <c r="J40" i="29"/>
  <c r="J46" i="29" s="1"/>
  <c r="K40" i="29"/>
  <c r="K46" i="29" s="1"/>
  <c r="L40" i="29"/>
  <c r="L46" i="29" s="1"/>
  <c r="M40" i="29"/>
  <c r="M46" i="29" s="1"/>
  <c r="N40" i="29"/>
  <c r="N46" i="29" s="1"/>
  <c r="B45" i="29"/>
  <c r="E45" i="29" s="1"/>
  <c r="C45" i="29"/>
  <c r="D45" i="29"/>
  <c r="B46" i="29"/>
  <c r="E46" i="29" s="1"/>
  <c r="C46" i="29"/>
  <c r="D46" i="29"/>
  <c r="B47" i="29"/>
  <c r="C47" i="29"/>
  <c r="E47" i="29" s="1"/>
  <c r="D47" i="29"/>
  <c r="N10" i="29"/>
  <c r="N11" i="29"/>
  <c r="N12" i="29"/>
  <c r="M10" i="29"/>
  <c r="M11" i="29"/>
  <c r="M12" i="29"/>
  <c r="L10" i="29"/>
  <c r="L11" i="29"/>
  <c r="L12" i="29"/>
  <c r="K10" i="29"/>
  <c r="K11" i="29"/>
  <c r="K12" i="29"/>
  <c r="J10" i="29"/>
  <c r="J11" i="29"/>
  <c r="J12" i="29"/>
  <c r="I10" i="29"/>
  <c r="I11" i="29"/>
  <c r="I12" i="29"/>
  <c r="H10" i="29"/>
  <c r="H11" i="29"/>
  <c r="H12" i="29"/>
  <c r="G10" i="29"/>
  <c r="G11" i="29"/>
  <c r="G12" i="29"/>
  <c r="F10" i="29"/>
  <c r="F11" i="29"/>
  <c r="F12" i="29"/>
  <c r="E10" i="29"/>
  <c r="E11" i="29"/>
  <c r="E12" i="29"/>
  <c r="B10" i="29"/>
  <c r="B11" i="29"/>
  <c r="B12" i="29"/>
  <c r="C10" i="29"/>
  <c r="C11" i="29"/>
  <c r="C12" i="29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D18" i="2"/>
  <c r="D19" i="2"/>
  <c r="D20" i="2"/>
  <c r="D21" i="2"/>
  <c r="E16" i="3"/>
  <c r="E17" i="3"/>
  <c r="E18" i="3"/>
  <c r="E19" i="3"/>
  <c r="E20" i="3"/>
  <c r="E21" i="3"/>
  <c r="E12" i="4"/>
  <c r="E13" i="4"/>
  <c r="E14" i="4"/>
  <c r="E15" i="4"/>
  <c r="E16" i="4"/>
  <c r="E17" i="4"/>
  <c r="E18" i="4"/>
  <c r="E19" i="4"/>
  <c r="E20" i="4"/>
  <c r="E21" i="4"/>
  <c r="E3" i="4"/>
  <c r="E4" i="4"/>
  <c r="E5" i="4"/>
  <c r="E6" i="4"/>
  <c r="E7" i="4"/>
  <c r="E8" i="4"/>
  <c r="E9" i="4"/>
  <c r="E10" i="4"/>
  <c r="E11" i="4"/>
  <c r="E2" i="4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D2" i="2"/>
  <c r="D4" i="2"/>
  <c r="X29" i="32"/>
  <c r="AF29" i="32"/>
  <c r="Y29" i="32"/>
  <c r="AG29" i="32"/>
  <c r="Z29" i="32"/>
  <c r="AH29" i="32"/>
  <c r="AA29" i="32"/>
  <c r="AI29" i="32"/>
  <c r="X30" i="32"/>
  <c r="AF30" i="32"/>
  <c r="Y30" i="32"/>
  <c r="AG30" i="32"/>
  <c r="Z30" i="32"/>
  <c r="AH30" i="32"/>
  <c r="AA30" i="32"/>
  <c r="AI30" i="32"/>
  <c r="X32" i="32"/>
  <c r="AF32" i="32"/>
  <c r="Y32" i="32"/>
  <c r="AG32" i="32"/>
  <c r="Z32" i="32"/>
  <c r="AH32" i="32"/>
  <c r="AA32" i="32"/>
  <c r="AI32" i="32"/>
  <c r="X33" i="32"/>
  <c r="AF33" i="32"/>
  <c r="Y33" i="32"/>
  <c r="AG33" i="32"/>
  <c r="Z33" i="32"/>
  <c r="AH33" i="32"/>
  <c r="AA33" i="32"/>
  <c r="AI33" i="32"/>
  <c r="X34" i="32"/>
  <c r="AF34" i="32"/>
  <c r="Y34" i="32"/>
  <c r="AG34" i="32"/>
  <c r="Z34" i="32"/>
  <c r="AH34" i="32"/>
  <c r="AA34" i="32"/>
  <c r="AI34" i="32"/>
  <c r="X35" i="32"/>
  <c r="AF35" i="32"/>
  <c r="Y35" i="32"/>
  <c r="AG35" i="32"/>
  <c r="Z35" i="32"/>
  <c r="AH35" i="32"/>
  <c r="AA35" i="32"/>
  <c r="AI35" i="32"/>
  <c r="X36" i="32"/>
  <c r="AF36" i="32"/>
  <c r="Y36" i="32"/>
  <c r="AG36" i="32"/>
  <c r="Z36" i="32"/>
  <c r="AH36" i="32"/>
  <c r="AA36" i="32"/>
  <c r="AI36" i="32"/>
  <c r="X37" i="32"/>
  <c r="AF37" i="32"/>
  <c r="Y37" i="32"/>
  <c r="AG37" i="32"/>
  <c r="Z37" i="32"/>
  <c r="AH37" i="32"/>
  <c r="AA37" i="32"/>
  <c r="AI37" i="32"/>
  <c r="X38" i="32"/>
  <c r="AC38" i="32" s="1"/>
  <c r="AF38" i="32"/>
  <c r="Y38" i="32"/>
  <c r="AG38" i="32"/>
  <c r="Z38" i="32"/>
  <c r="AH38" i="32"/>
  <c r="AA38" i="32"/>
  <c r="AI38" i="32"/>
  <c r="X41" i="32"/>
  <c r="AF41" i="32"/>
  <c r="Y41" i="32"/>
  <c r="AG41" i="32"/>
  <c r="Z41" i="32"/>
  <c r="AH41" i="32"/>
  <c r="AA41" i="32"/>
  <c r="AI41" i="32"/>
  <c r="G16" i="32"/>
  <c r="I16" i="32" s="1"/>
  <c r="G17" i="32"/>
  <c r="I17" i="32" s="1"/>
  <c r="G18" i="32"/>
  <c r="I18" i="32" s="1"/>
  <c r="H4" i="32"/>
  <c r="H5" i="32"/>
  <c r="H6" i="32"/>
  <c r="H7" i="32"/>
  <c r="H8" i="32"/>
  <c r="X67" i="32"/>
  <c r="Y67" i="32"/>
  <c r="Z67" i="32"/>
  <c r="AA67" i="32"/>
  <c r="K5" i="29"/>
  <c r="K6" i="29"/>
  <c r="K7" i="29"/>
  <c r="K8" i="29"/>
  <c r="K9" i="29"/>
  <c r="K4" i="29"/>
  <c r="J5" i="29"/>
  <c r="J6" i="29"/>
  <c r="J7" i="29"/>
  <c r="J8" i="29"/>
  <c r="J9" i="29"/>
  <c r="J4" i="29"/>
  <c r="I5" i="29"/>
  <c r="I6" i="29"/>
  <c r="I7" i="29"/>
  <c r="I8" i="29"/>
  <c r="I9" i="29"/>
  <c r="I4" i="29"/>
  <c r="H5" i="29"/>
  <c r="H6" i="29"/>
  <c r="H7" i="29"/>
  <c r="H8" i="29"/>
  <c r="H9" i="29"/>
  <c r="H4" i="29"/>
  <c r="G5" i="29"/>
  <c r="G6" i="29"/>
  <c r="G7" i="29"/>
  <c r="G8" i="29"/>
  <c r="G9" i="29"/>
  <c r="G4" i="29"/>
  <c r="F5" i="29"/>
  <c r="F6" i="29"/>
  <c r="F7" i="29"/>
  <c r="F8" i="29"/>
  <c r="F9" i="29"/>
  <c r="F4" i="29"/>
  <c r="E5" i="29"/>
  <c r="E6" i="29"/>
  <c r="E7" i="29"/>
  <c r="E8" i="29"/>
  <c r="E9" i="29"/>
  <c r="E4" i="29"/>
  <c r="D40" i="29"/>
  <c r="D41" i="29"/>
  <c r="D42" i="29"/>
  <c r="D43" i="29"/>
  <c r="D44" i="29"/>
  <c r="C40" i="29"/>
  <c r="C41" i="29"/>
  <c r="C42" i="29"/>
  <c r="C43" i="29"/>
  <c r="E43" i="29" s="1"/>
  <c r="C44" i="29"/>
  <c r="C39" i="29"/>
  <c r="E39" i="29" s="1"/>
  <c r="D39" i="29"/>
  <c r="B40" i="29"/>
  <c r="E40" i="29" s="1"/>
  <c r="B41" i="29"/>
  <c r="B42" i="29"/>
  <c r="B43" i="29"/>
  <c r="B44" i="29"/>
  <c r="E44" i="29" s="1"/>
  <c r="B39" i="29"/>
  <c r="F77" i="29"/>
  <c r="F78" i="29"/>
  <c r="F79" i="29"/>
  <c r="F80" i="29"/>
  <c r="F81" i="29"/>
  <c r="F82" i="29"/>
  <c r="B77" i="29"/>
  <c r="G77" i="29" s="1"/>
  <c r="D77" i="29"/>
  <c r="E77" i="29"/>
  <c r="B78" i="29"/>
  <c r="D78" i="29"/>
  <c r="E78" i="29"/>
  <c r="B79" i="29"/>
  <c r="D79" i="29"/>
  <c r="E79" i="29"/>
  <c r="B80" i="29"/>
  <c r="D80" i="29"/>
  <c r="E80" i="29"/>
  <c r="B81" i="29"/>
  <c r="G81" i="29" s="1"/>
  <c r="D81" i="29"/>
  <c r="E81" i="29"/>
  <c r="B82" i="29"/>
  <c r="D82" i="29"/>
  <c r="E82" i="29"/>
  <c r="C81" i="32"/>
  <c r="D81" i="32" s="1"/>
  <c r="C82" i="32"/>
  <c r="D82" i="32" s="1"/>
  <c r="C83" i="32"/>
  <c r="D83" i="32" s="1"/>
  <c r="C84" i="32"/>
  <c r="D84" i="32" s="1"/>
  <c r="C85" i="32"/>
  <c r="D85" i="32" s="1"/>
  <c r="C86" i="32"/>
  <c r="D86" i="32" s="1"/>
  <c r="C87" i="32"/>
  <c r="D87" i="32" s="1"/>
  <c r="C88" i="32"/>
  <c r="D88" i="32" s="1"/>
  <c r="C89" i="32"/>
  <c r="D89" i="32" s="1"/>
  <c r="C90" i="32"/>
  <c r="D90" i="32" s="1"/>
  <c r="C91" i="32"/>
  <c r="D91" i="32" s="1"/>
  <c r="C92" i="32"/>
  <c r="D92" i="32" s="1"/>
  <c r="C93" i="32"/>
  <c r="D93" i="32" s="1"/>
  <c r="C94" i="32"/>
  <c r="D94" i="32" s="1"/>
  <c r="C95" i="32"/>
  <c r="D95" i="32" s="1"/>
  <c r="C96" i="32"/>
  <c r="D96" i="32" s="1"/>
  <c r="C97" i="32"/>
  <c r="D97" i="32" s="1"/>
  <c r="C99" i="32"/>
  <c r="D99" i="32" s="1"/>
  <c r="C100" i="32"/>
  <c r="D100" i="32" s="1"/>
  <c r="C101" i="32"/>
  <c r="D101" i="32" s="1"/>
  <c r="C102" i="32"/>
  <c r="D102" i="32" s="1"/>
  <c r="C103" i="32"/>
  <c r="D103" i="32" s="1"/>
  <c r="C104" i="32"/>
  <c r="D104" i="32" s="1"/>
  <c r="C105" i="32"/>
  <c r="D105" i="32" s="1"/>
  <c r="C106" i="32"/>
  <c r="D106" i="32" s="1"/>
  <c r="C107" i="32"/>
  <c r="D107" i="32" s="1"/>
  <c r="C108" i="32"/>
  <c r="D108" i="32" s="1"/>
  <c r="C109" i="32"/>
  <c r="D109" i="32" s="1"/>
  <c r="C110" i="32"/>
  <c r="D110" i="32" s="1"/>
  <c r="C111" i="32"/>
  <c r="D111" i="32" s="1"/>
  <c r="C112" i="32"/>
  <c r="D112" i="32" s="1"/>
  <c r="C113" i="32"/>
  <c r="D113" i="32" s="1"/>
  <c r="C114" i="32"/>
  <c r="D114" i="32" s="1"/>
  <c r="C115" i="32"/>
  <c r="D115" i="32" s="1"/>
  <c r="C116" i="32"/>
  <c r="D116" i="32" s="1"/>
  <c r="C117" i="32"/>
  <c r="D117" i="32"/>
  <c r="C118" i="32"/>
  <c r="D118" i="32"/>
  <c r="C119" i="32"/>
  <c r="D119" i="32"/>
  <c r="C120" i="32"/>
  <c r="D120" i="32" s="1"/>
  <c r="C121" i="32"/>
  <c r="D121" i="32" s="1"/>
  <c r="C122" i="32"/>
  <c r="D122" i="32" s="1"/>
  <c r="C123" i="32"/>
  <c r="D123" i="32" s="1"/>
  <c r="C124" i="32"/>
  <c r="D124" i="32" s="1"/>
  <c r="C125" i="32"/>
  <c r="D125" i="32" s="1"/>
  <c r="C126" i="32"/>
  <c r="D126" i="32" s="1"/>
  <c r="C127" i="32"/>
  <c r="D127" i="32" s="1"/>
  <c r="C128" i="32"/>
  <c r="D128" i="32" s="1"/>
  <c r="C129" i="32"/>
  <c r="D129" i="32" s="1"/>
  <c r="X70" i="32"/>
  <c r="Y70" i="32"/>
  <c r="Z70" i="32"/>
  <c r="AA70" i="32"/>
  <c r="X53" i="32"/>
  <c r="Y53" i="32"/>
  <c r="Z53" i="32"/>
  <c r="AA53" i="32"/>
  <c r="X54" i="32"/>
  <c r="Y54" i="32"/>
  <c r="Z54" i="32"/>
  <c r="AA54" i="32"/>
  <c r="X55" i="32"/>
  <c r="Y55" i="32"/>
  <c r="Z55" i="32"/>
  <c r="AA55" i="32"/>
  <c r="X56" i="32"/>
  <c r="Y56" i="32"/>
  <c r="Z56" i="32"/>
  <c r="AA56" i="32"/>
  <c r="X57" i="32"/>
  <c r="Y57" i="32"/>
  <c r="Z57" i="32"/>
  <c r="AA57" i="32"/>
  <c r="X58" i="32"/>
  <c r="Y58" i="32"/>
  <c r="Z58" i="32"/>
  <c r="AA58" i="32"/>
  <c r="X59" i="32"/>
  <c r="Y59" i="32"/>
  <c r="Z59" i="32"/>
  <c r="AA59" i="32"/>
  <c r="X60" i="32"/>
  <c r="Y60" i="32"/>
  <c r="Z60" i="32"/>
  <c r="AA60" i="32"/>
  <c r="X61" i="32"/>
  <c r="Y61" i="32"/>
  <c r="Z61" i="32"/>
  <c r="AA61" i="32"/>
  <c r="X62" i="32"/>
  <c r="Y62" i="32"/>
  <c r="Z62" i="32"/>
  <c r="AA62" i="32"/>
  <c r="X63" i="32"/>
  <c r="Y63" i="32"/>
  <c r="Z63" i="32"/>
  <c r="AA63" i="32"/>
  <c r="X64" i="32"/>
  <c r="Y64" i="32"/>
  <c r="Z64" i="32"/>
  <c r="AA64" i="32"/>
  <c r="X66" i="32"/>
  <c r="Y66" i="32"/>
  <c r="Z66" i="32"/>
  <c r="AA66" i="32"/>
  <c r="X69" i="32"/>
  <c r="Y69" i="32"/>
  <c r="Z69" i="32"/>
  <c r="AA69" i="32"/>
  <c r="Y52" i="32"/>
  <c r="Z52" i="32"/>
  <c r="AA52" i="32"/>
  <c r="AA68" i="32"/>
  <c r="Z68" i="32"/>
  <c r="Y68" i="32"/>
  <c r="X68" i="32"/>
  <c r="AC32" i="32"/>
  <c r="AC29" i="32"/>
  <c r="D17" i="2"/>
  <c r="L4" i="31"/>
  <c r="L5" i="31"/>
  <c r="L8" i="31" s="1"/>
  <c r="L6" i="31"/>
  <c r="L7" i="31"/>
  <c r="M4" i="31"/>
  <c r="M8" i="31" s="1"/>
  <c r="M5" i="31"/>
  <c r="M6" i="31"/>
  <c r="M7" i="31"/>
  <c r="I4" i="31"/>
  <c r="I8" i="31" s="1"/>
  <c r="I5" i="31"/>
  <c r="I6" i="31"/>
  <c r="I7" i="31"/>
  <c r="J4" i="31"/>
  <c r="J5" i="31"/>
  <c r="J6" i="31"/>
  <c r="J8" i="31" s="1"/>
  <c r="J7" i="31"/>
  <c r="K4" i="31"/>
  <c r="K8" i="31" s="1"/>
  <c r="K5" i="31"/>
  <c r="K6" i="31"/>
  <c r="K7" i="31"/>
  <c r="H4" i="31"/>
  <c r="H5" i="31"/>
  <c r="H6" i="31"/>
  <c r="H7" i="31"/>
  <c r="H8" i="31" s="1"/>
  <c r="G5" i="31"/>
  <c r="G6" i="31"/>
  <c r="G7" i="31"/>
  <c r="F5" i="31"/>
  <c r="F6" i="31"/>
  <c r="F7" i="31"/>
  <c r="E5" i="31"/>
  <c r="E6" i="31"/>
  <c r="E7" i="31"/>
  <c r="D5" i="31"/>
  <c r="D6" i="31"/>
  <c r="D7" i="31"/>
  <c r="D4" i="31"/>
  <c r="E4" i="31"/>
  <c r="F4" i="31"/>
  <c r="G4" i="31"/>
  <c r="C5" i="31"/>
  <c r="C6" i="31"/>
  <c r="C7" i="31"/>
  <c r="C4" i="31"/>
  <c r="B4" i="31"/>
  <c r="B8" i="31" s="1"/>
  <c r="B5" i="31"/>
  <c r="B6" i="31"/>
  <c r="B7" i="31"/>
  <c r="B39" i="30"/>
  <c r="B52" i="30" s="1"/>
  <c r="B40" i="30"/>
  <c r="B41" i="30"/>
  <c r="B42" i="30"/>
  <c r="B43" i="30"/>
  <c r="B44" i="30"/>
  <c r="B45" i="30"/>
  <c r="B46" i="30"/>
  <c r="B47" i="30"/>
  <c r="B48" i="30"/>
  <c r="B49" i="30"/>
  <c r="B51" i="30"/>
  <c r="O40" i="30"/>
  <c r="O41" i="30"/>
  <c r="O42" i="30"/>
  <c r="O43" i="30"/>
  <c r="O44" i="30"/>
  <c r="O45" i="30"/>
  <c r="O46" i="30"/>
  <c r="O47" i="30"/>
  <c r="O48" i="30"/>
  <c r="O49" i="30"/>
  <c r="O51" i="30"/>
  <c r="N40" i="30"/>
  <c r="N41" i="30"/>
  <c r="N42" i="30"/>
  <c r="N43" i="30"/>
  <c r="N44" i="30"/>
  <c r="N45" i="30"/>
  <c r="N46" i="30"/>
  <c r="N47" i="30"/>
  <c r="N48" i="30"/>
  <c r="N49" i="30"/>
  <c r="N51" i="30"/>
  <c r="M40" i="30"/>
  <c r="M41" i="30"/>
  <c r="M42" i="30"/>
  <c r="M43" i="30"/>
  <c r="M44" i="30"/>
  <c r="M45" i="30"/>
  <c r="M46" i="30"/>
  <c r="M47" i="30"/>
  <c r="M48" i="30"/>
  <c r="M49" i="30"/>
  <c r="M51" i="30"/>
  <c r="L40" i="30"/>
  <c r="L41" i="30"/>
  <c r="L42" i="30"/>
  <c r="L43" i="30"/>
  <c r="L44" i="30"/>
  <c r="L45" i="30"/>
  <c r="L46" i="30"/>
  <c r="L47" i="30"/>
  <c r="L48" i="30"/>
  <c r="L49" i="30"/>
  <c r="L51" i="30"/>
  <c r="K40" i="30"/>
  <c r="K41" i="30"/>
  <c r="K42" i="30"/>
  <c r="K43" i="30"/>
  <c r="K44" i="30"/>
  <c r="K45" i="30"/>
  <c r="K46" i="30"/>
  <c r="K47" i="30"/>
  <c r="K48" i="30"/>
  <c r="K49" i="30"/>
  <c r="K51" i="30"/>
  <c r="J40" i="30"/>
  <c r="J41" i="30"/>
  <c r="J42" i="30"/>
  <c r="J43" i="30"/>
  <c r="J44" i="30"/>
  <c r="J45" i="30"/>
  <c r="J46" i="30"/>
  <c r="J47" i="30"/>
  <c r="J48" i="30"/>
  <c r="J49" i="30"/>
  <c r="J51" i="30"/>
  <c r="K39" i="30"/>
  <c r="L39" i="30"/>
  <c r="M39" i="30"/>
  <c r="N39" i="30"/>
  <c r="O39" i="30"/>
  <c r="J39" i="30"/>
  <c r="I40" i="30"/>
  <c r="I41" i="30"/>
  <c r="I42" i="30"/>
  <c r="I43" i="30"/>
  <c r="I44" i="30"/>
  <c r="I45" i="30"/>
  <c r="I46" i="30"/>
  <c r="I47" i="30"/>
  <c r="I48" i="30"/>
  <c r="I49" i="30"/>
  <c r="I51" i="30"/>
  <c r="H40" i="30"/>
  <c r="H41" i="30"/>
  <c r="H42" i="30"/>
  <c r="H43" i="30"/>
  <c r="H44" i="30"/>
  <c r="H45" i="30"/>
  <c r="H46" i="30"/>
  <c r="H47" i="30"/>
  <c r="H48" i="30"/>
  <c r="H49" i="30"/>
  <c r="H51" i="30"/>
  <c r="G40" i="30"/>
  <c r="G41" i="30"/>
  <c r="G42" i="30"/>
  <c r="G43" i="30"/>
  <c r="G44" i="30"/>
  <c r="G45" i="30"/>
  <c r="G46" i="30"/>
  <c r="G47" i="30"/>
  <c r="G48" i="30"/>
  <c r="G49" i="30"/>
  <c r="G51" i="30"/>
  <c r="F40" i="30"/>
  <c r="F41" i="30"/>
  <c r="F42" i="30"/>
  <c r="F43" i="30"/>
  <c r="F44" i="30"/>
  <c r="F45" i="30"/>
  <c r="F46" i="30"/>
  <c r="F47" i="30"/>
  <c r="F48" i="30"/>
  <c r="F49" i="30"/>
  <c r="F51" i="30"/>
  <c r="E40" i="30"/>
  <c r="E41" i="30"/>
  <c r="E42" i="30"/>
  <c r="E43" i="30"/>
  <c r="E44" i="30"/>
  <c r="E45" i="30"/>
  <c r="E46" i="30"/>
  <c r="E47" i="30"/>
  <c r="E48" i="30"/>
  <c r="E49" i="30"/>
  <c r="E51" i="30"/>
  <c r="D40" i="30"/>
  <c r="D41" i="30"/>
  <c r="D42" i="30"/>
  <c r="D43" i="30"/>
  <c r="D44" i="30"/>
  <c r="D45" i="30"/>
  <c r="D46" i="30"/>
  <c r="D47" i="30"/>
  <c r="D48" i="30"/>
  <c r="D49" i="30"/>
  <c r="D51" i="30"/>
  <c r="D39" i="30"/>
  <c r="E39" i="30"/>
  <c r="F39" i="30"/>
  <c r="G39" i="30"/>
  <c r="H39" i="30"/>
  <c r="I39" i="30"/>
  <c r="C40" i="30"/>
  <c r="C41" i="30"/>
  <c r="C42" i="30"/>
  <c r="C43" i="30"/>
  <c r="C44" i="30"/>
  <c r="C45" i="30"/>
  <c r="C46" i="30"/>
  <c r="C47" i="30"/>
  <c r="C48" i="30"/>
  <c r="C49" i="30"/>
  <c r="C51" i="30"/>
  <c r="C39" i="30"/>
  <c r="B5" i="30"/>
  <c r="B6" i="30"/>
  <c r="B7" i="30"/>
  <c r="B8" i="30"/>
  <c r="B9" i="30"/>
  <c r="B4" i="30"/>
  <c r="I4" i="30"/>
  <c r="I10" i="30" s="1"/>
  <c r="I5" i="30"/>
  <c r="I6" i="30"/>
  <c r="I7" i="30"/>
  <c r="I8" i="30"/>
  <c r="I9" i="30"/>
  <c r="J4" i="30"/>
  <c r="J10" i="30" s="1"/>
  <c r="J5" i="30"/>
  <c r="J6" i="30"/>
  <c r="J7" i="30"/>
  <c r="J8" i="30"/>
  <c r="J9" i="30"/>
  <c r="H4" i="30"/>
  <c r="H5" i="30"/>
  <c r="H10" i="30" s="1"/>
  <c r="H6" i="30"/>
  <c r="H7" i="30"/>
  <c r="H8" i="30"/>
  <c r="H9" i="30"/>
  <c r="Q19" i="29"/>
  <c r="Q20" i="29"/>
  <c r="Q21" i="29"/>
  <c r="Q22" i="29"/>
  <c r="Q23" i="29"/>
  <c r="Q24" i="29"/>
  <c r="Q18" i="29"/>
  <c r="M5" i="30"/>
  <c r="M6" i="30"/>
  <c r="M7" i="30"/>
  <c r="M8" i="30"/>
  <c r="M9" i="30"/>
  <c r="M4" i="30"/>
  <c r="G5" i="30"/>
  <c r="G6" i="30"/>
  <c r="G7" i="30"/>
  <c r="G8" i="30"/>
  <c r="G9" i="30"/>
  <c r="F5" i="30"/>
  <c r="F6" i="30"/>
  <c r="F7" i="30"/>
  <c r="F8" i="30"/>
  <c r="F9" i="30"/>
  <c r="E5" i="30"/>
  <c r="E6" i="30"/>
  <c r="E7" i="30"/>
  <c r="E8" i="30"/>
  <c r="E9" i="30"/>
  <c r="E4" i="30"/>
  <c r="F4" i="30"/>
  <c r="G4" i="30"/>
  <c r="D5" i="30"/>
  <c r="D6" i="30"/>
  <c r="D7" i="30"/>
  <c r="D8" i="30"/>
  <c r="D9" i="30"/>
  <c r="D4" i="30"/>
  <c r="C5" i="30"/>
  <c r="C6" i="30"/>
  <c r="C7" i="30"/>
  <c r="C8" i="30"/>
  <c r="C9" i="30"/>
  <c r="C4" i="30"/>
  <c r="B10" i="30"/>
  <c r="J41" i="29"/>
  <c r="K41" i="29"/>
  <c r="L41" i="29"/>
  <c r="M41" i="29"/>
  <c r="N41" i="29"/>
  <c r="J42" i="29"/>
  <c r="K42" i="29"/>
  <c r="L42" i="29"/>
  <c r="M42" i="29"/>
  <c r="N42" i="29"/>
  <c r="J43" i="29"/>
  <c r="K43" i="29"/>
  <c r="L43" i="29"/>
  <c r="M43" i="29"/>
  <c r="N43" i="29"/>
  <c r="J44" i="29"/>
  <c r="K44" i="29"/>
  <c r="L44" i="29"/>
  <c r="M44" i="29"/>
  <c r="N44" i="29"/>
  <c r="J47" i="29"/>
  <c r="K47" i="29"/>
  <c r="L47" i="29"/>
  <c r="M47" i="29"/>
  <c r="N47" i="29"/>
  <c r="O39" i="29"/>
  <c r="D3" i="2"/>
  <c r="E41" i="29"/>
  <c r="E42" i="29"/>
  <c r="M4" i="29"/>
  <c r="M13" i="29" s="1"/>
  <c r="M5" i="29"/>
  <c r="M6" i="29"/>
  <c r="M7" i="29"/>
  <c r="M8" i="29"/>
  <c r="M9" i="29"/>
  <c r="N4" i="29"/>
  <c r="N5" i="29"/>
  <c r="N6" i="29"/>
  <c r="N7" i="29"/>
  <c r="N8" i="29"/>
  <c r="N9" i="29"/>
  <c r="L4" i="29"/>
  <c r="L5" i="29"/>
  <c r="L6" i="29"/>
  <c r="L7" i="29"/>
  <c r="L8" i="29"/>
  <c r="L9" i="29"/>
  <c r="C4" i="29"/>
  <c r="C5" i="29"/>
  <c r="C6" i="29"/>
  <c r="C13" i="29" s="1"/>
  <c r="C7" i="29"/>
  <c r="C8" i="29"/>
  <c r="C9" i="29"/>
  <c r="B4" i="29"/>
  <c r="B5" i="29"/>
  <c r="B6" i="29"/>
  <c r="B7" i="29"/>
  <c r="B8" i="29"/>
  <c r="B9" i="29"/>
  <c r="D16" i="2"/>
  <c r="D5" i="2"/>
  <c r="D6" i="2"/>
  <c r="D7" i="2"/>
  <c r="D8" i="2"/>
  <c r="D9" i="2"/>
  <c r="D10" i="2"/>
  <c r="D11" i="2"/>
  <c r="D12" i="2"/>
  <c r="D13" i="2"/>
  <c r="D14" i="2"/>
  <c r="D15" i="2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" i="3"/>
  <c r="A3" i="3"/>
  <c r="A4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B36" i="32" l="1"/>
  <c r="AK35" i="32"/>
  <c r="B32" i="32"/>
  <c r="F113" i="32"/>
  <c r="D98" i="32"/>
  <c r="E41" i="32"/>
  <c r="E36" i="32"/>
  <c r="E35" i="32"/>
  <c r="D41" i="32"/>
  <c r="D38" i="32"/>
  <c r="D35" i="32"/>
  <c r="D30" i="32"/>
  <c r="D29" i="32"/>
  <c r="B19" i="32"/>
  <c r="G40" i="32"/>
  <c r="C38" i="32"/>
  <c r="C37" i="32"/>
  <c r="C33" i="32"/>
  <c r="B9" i="32"/>
  <c r="AC41" i="32"/>
  <c r="AC36" i="32"/>
  <c r="F127" i="32"/>
  <c r="F123" i="32"/>
  <c r="F119" i="32"/>
  <c r="F115" i="32"/>
  <c r="C29" i="32"/>
  <c r="F41" i="32"/>
  <c r="F32" i="32"/>
  <c r="F81" i="32"/>
  <c r="F126" i="32"/>
  <c r="F122" i="32"/>
  <c r="F118" i="32"/>
  <c r="F114" i="32"/>
  <c r="B29" i="32"/>
  <c r="D39" i="32"/>
  <c r="F39" i="32"/>
  <c r="F35" i="32"/>
  <c r="F30" i="32"/>
  <c r="F129" i="32"/>
  <c r="F125" i="32"/>
  <c r="F121" i="32"/>
  <c r="F117" i="32"/>
  <c r="F9" i="32"/>
  <c r="D9" i="32"/>
  <c r="AC30" i="32"/>
  <c r="C39" i="32"/>
  <c r="F128" i="32"/>
  <c r="F120" i="32"/>
  <c r="F124" i="32"/>
  <c r="F91" i="32"/>
  <c r="D19" i="32"/>
  <c r="C34" i="32"/>
  <c r="B39" i="32"/>
  <c r="F116" i="32"/>
  <c r="F19" i="32"/>
  <c r="C19" i="32"/>
  <c r="AK38" i="32"/>
  <c r="AK34" i="32"/>
  <c r="AC37" i="32"/>
  <c r="AC33" i="32"/>
  <c r="F36" i="32"/>
  <c r="C9" i="32"/>
  <c r="E19" i="32"/>
  <c r="H19" i="32"/>
  <c r="E34" i="32"/>
  <c r="E32" i="32"/>
  <c r="E9" i="32"/>
  <c r="B35" i="32"/>
  <c r="E39" i="32"/>
  <c r="F37" i="32"/>
  <c r="F33" i="32"/>
  <c r="F29" i="32"/>
  <c r="AK29" i="32"/>
  <c r="AK32" i="32"/>
  <c r="AK41" i="32"/>
  <c r="C35" i="32"/>
  <c r="AK30" i="32"/>
  <c r="AK39" i="32"/>
  <c r="F38" i="32"/>
  <c r="F34" i="32"/>
  <c r="E70" i="32"/>
  <c r="E69" i="32"/>
  <c r="F52" i="32"/>
  <c r="B52" i="32"/>
  <c r="C67" i="32"/>
  <c r="F66" i="32"/>
  <c r="D66" i="32"/>
  <c r="F63" i="32"/>
  <c r="B63" i="32"/>
  <c r="C62" i="32"/>
  <c r="F61" i="32"/>
  <c r="D61" i="32"/>
  <c r="F59" i="32"/>
  <c r="B59" i="32"/>
  <c r="C58" i="32"/>
  <c r="F57" i="32"/>
  <c r="D57" i="32"/>
  <c r="F55" i="32"/>
  <c r="B55" i="32"/>
  <c r="C54" i="32"/>
  <c r="F53" i="32"/>
  <c r="D53" i="32"/>
  <c r="B53" i="32"/>
  <c r="C69" i="32"/>
  <c r="B70" i="32"/>
  <c r="F69" i="32"/>
  <c r="D67" i="32"/>
  <c r="B67" i="32"/>
  <c r="C66" i="32"/>
  <c r="F64" i="32"/>
  <c r="D64" i="32"/>
  <c r="B64" i="32"/>
  <c r="D62" i="32"/>
  <c r="B62" i="32"/>
  <c r="C61" i="32"/>
  <c r="D60" i="32"/>
  <c r="B60" i="32"/>
  <c r="D58" i="32"/>
  <c r="B58" i="32"/>
  <c r="C57" i="32"/>
  <c r="D56" i="32"/>
  <c r="D54" i="32"/>
  <c r="B54" i="32"/>
  <c r="C53" i="32"/>
  <c r="B69" i="32"/>
  <c r="C70" i="32"/>
  <c r="O43" i="29"/>
  <c r="AC34" i="32"/>
  <c r="AK36" i="32"/>
  <c r="G79" i="29"/>
  <c r="H79" i="29" s="1"/>
  <c r="H81" i="29"/>
  <c r="H9" i="32"/>
  <c r="B33" i="32"/>
  <c r="O41" i="29"/>
  <c r="D37" i="32"/>
  <c r="B34" i="32"/>
  <c r="C32" i="32"/>
  <c r="H84" i="29"/>
  <c r="AK33" i="32"/>
  <c r="G78" i="29"/>
  <c r="H78" i="29" s="1"/>
  <c r="I19" i="32"/>
  <c r="C41" i="32"/>
  <c r="D36" i="32"/>
  <c r="D34" i="32"/>
  <c r="E33" i="32"/>
  <c r="C30" i="32"/>
  <c r="N13" i="29"/>
  <c r="O40" i="29"/>
  <c r="B37" i="32"/>
  <c r="H85" i="29"/>
  <c r="G83" i="29"/>
  <c r="L13" i="29"/>
  <c r="O44" i="29"/>
  <c r="H77" i="29"/>
  <c r="O47" i="29"/>
  <c r="G80" i="29"/>
  <c r="B41" i="32"/>
  <c r="B38" i="32"/>
  <c r="C36" i="32"/>
  <c r="G36" i="32" s="1"/>
  <c r="D33" i="32"/>
  <c r="E30" i="32"/>
  <c r="B30" i="32"/>
  <c r="O42" i="29"/>
  <c r="O45" i="29"/>
  <c r="AC35" i="32"/>
  <c r="AK37" i="32"/>
  <c r="G82" i="29"/>
  <c r="E38" i="32"/>
  <c r="E37" i="32"/>
  <c r="D32" i="32"/>
  <c r="E29" i="32"/>
  <c r="G9" i="32"/>
  <c r="B66" i="32"/>
  <c r="F70" i="32"/>
  <c r="C64" i="32"/>
  <c r="C60" i="32"/>
  <c r="D70" i="32"/>
  <c r="F56" i="32"/>
  <c r="E63" i="32"/>
  <c r="C63" i="32"/>
  <c r="F62" i="32"/>
  <c r="E61" i="32"/>
  <c r="F60" i="32"/>
  <c r="D55" i="32"/>
  <c r="E54" i="32"/>
  <c r="D69" i="32"/>
  <c r="D52" i="32"/>
  <c r="E67" i="32"/>
  <c r="E64" i="32"/>
  <c r="B61" i="32"/>
  <c r="E59" i="32"/>
  <c r="C59" i="32"/>
  <c r="F58" i="32"/>
  <c r="E57" i="32"/>
  <c r="B56" i="32"/>
  <c r="D63" i="32"/>
  <c r="E62" i="32"/>
  <c r="E60" i="32"/>
  <c r="B57" i="32"/>
  <c r="E55" i="32"/>
  <c r="C55" i="32"/>
  <c r="F54" i="32"/>
  <c r="E53" i="32"/>
  <c r="E52" i="32"/>
  <c r="C52" i="32"/>
  <c r="F67" i="32"/>
  <c r="E66" i="32"/>
  <c r="D59" i="32"/>
  <c r="E58" i="32"/>
  <c r="E56" i="32"/>
  <c r="C56" i="32"/>
  <c r="H82" i="29"/>
  <c r="H80" i="29"/>
  <c r="H83" i="29"/>
  <c r="O46" i="29"/>
  <c r="AC39" i="32"/>
  <c r="B13" i="29"/>
  <c r="D6" i="29" s="1"/>
  <c r="F86" i="29"/>
  <c r="F42" i="32" l="1"/>
  <c r="G29" i="32"/>
  <c r="G33" i="32"/>
  <c r="G39" i="32"/>
  <c r="G34" i="32"/>
  <c r="G35" i="32"/>
  <c r="G30" i="32"/>
  <c r="G37" i="32"/>
  <c r="G32" i="32"/>
  <c r="G41" i="32"/>
  <c r="G58" i="32"/>
  <c r="G61" i="32"/>
  <c r="G62" i="32"/>
  <c r="G67" i="32"/>
  <c r="G53" i="32"/>
  <c r="D5" i="29"/>
  <c r="G86" i="29"/>
  <c r="D7" i="29"/>
  <c r="D9" i="29"/>
  <c r="G66" i="32"/>
  <c r="D12" i="29"/>
  <c r="D8" i="29"/>
  <c r="D10" i="29"/>
  <c r="D11" i="29"/>
  <c r="H86" i="29"/>
  <c r="G38" i="32"/>
  <c r="G63" i="32"/>
  <c r="G52" i="32"/>
  <c r="G56" i="32"/>
  <c r="G54" i="32"/>
  <c r="G59" i="32"/>
  <c r="G57" i="32"/>
  <c r="G60" i="32"/>
  <c r="G55" i="32"/>
  <c r="G64" i="32"/>
  <c r="D4" i="29"/>
  <c r="G42" i="32" l="1"/>
</calcChain>
</file>

<file path=xl/sharedStrings.xml><?xml version="1.0" encoding="utf-8"?>
<sst xmlns="http://schemas.openxmlformats.org/spreadsheetml/2006/main" count="1435" uniqueCount="299">
  <si>
    <t>Case</t>
  </si>
  <si>
    <t>Date</t>
  </si>
  <si>
    <t>Date of Birth</t>
  </si>
  <si>
    <t>Age</t>
  </si>
  <si>
    <t>Sex</t>
  </si>
  <si>
    <t>Reviewed again on another date</t>
  </si>
  <si>
    <t>Admitted</t>
  </si>
  <si>
    <t>Cardiac arrest</t>
  </si>
  <si>
    <t>Involvement</t>
  </si>
  <si>
    <t>Reason for admission
Presenting complaint</t>
  </si>
  <si>
    <t>Primary diagnosis</t>
  </si>
  <si>
    <t>Primary specialty</t>
  </si>
  <si>
    <t>Other</t>
  </si>
  <si>
    <t>Supervision</t>
  </si>
  <si>
    <t>Teaching</t>
  </si>
  <si>
    <t>Number of organ failures (CVS, Resp, Renal, GI, Neuro, Haem)</t>
  </si>
  <si>
    <t>Level of care</t>
  </si>
  <si>
    <t>RSI</t>
  </si>
  <si>
    <t>Intubation</t>
  </si>
  <si>
    <t>DAE</t>
  </si>
  <si>
    <t>Arterial line inserted</t>
  </si>
  <si>
    <t>Art USS</t>
  </si>
  <si>
    <t>Art Supervision</t>
  </si>
  <si>
    <t>Art Teaching</t>
  </si>
  <si>
    <t>CVC inserted</t>
  </si>
  <si>
    <t>CVC 2 inserted</t>
  </si>
  <si>
    <t>CVC USS</t>
  </si>
  <si>
    <t xml:space="preserve">CVC supervision </t>
  </si>
  <si>
    <t>CVC teaching</t>
  </si>
  <si>
    <t>Procedure 1</t>
  </si>
  <si>
    <t>Procedure 1 supervision</t>
  </si>
  <si>
    <t>Procedure 2</t>
  </si>
  <si>
    <t>Procedure 2 Supervision</t>
  </si>
  <si>
    <t>Procedure 3</t>
  </si>
  <si>
    <t>Procedure 3 Supervision</t>
  </si>
  <si>
    <t>Procedure 4</t>
  </si>
  <si>
    <t>Procedure 4 Supervision</t>
  </si>
  <si>
    <t>Notes/Complications</t>
  </si>
  <si>
    <t>Ultrasound</t>
  </si>
  <si>
    <t>USS Supervision</t>
  </si>
  <si>
    <t>USS Teaching</t>
  </si>
  <si>
    <t>Regional Block 1</t>
  </si>
  <si>
    <t>Regional Block 2</t>
  </si>
  <si>
    <t>Block Successful?</t>
  </si>
  <si>
    <t>Female</t>
  </si>
  <si>
    <t>Major</t>
  </si>
  <si>
    <t>Medicine</t>
  </si>
  <si>
    <t>Immediate</t>
  </si>
  <si>
    <t>Medical Students</t>
  </si>
  <si>
    <t>Brachial</t>
  </si>
  <si>
    <t>Surgery</t>
  </si>
  <si>
    <t>No</t>
  </si>
  <si>
    <t>Time of Day</t>
  </si>
  <si>
    <t>Primary Diagnosis</t>
  </si>
  <si>
    <t>Reason for consultation</t>
  </si>
  <si>
    <t>Referring specialty</t>
  </si>
  <si>
    <t>Reason for non-admission</t>
  </si>
  <si>
    <t>Intervention</t>
  </si>
  <si>
    <t>Notes</t>
  </si>
  <si>
    <t>Day</t>
  </si>
  <si>
    <t>Intra/Extra hospital</t>
  </si>
  <si>
    <t>Transport</t>
  </si>
  <si>
    <t>Reason for transfer</t>
  </si>
  <si>
    <t>Artificial ventilation</t>
  </si>
  <si>
    <t>Intra hospital</t>
  </si>
  <si>
    <t>Foot</t>
  </si>
  <si>
    <t>Neuro</t>
  </si>
  <si>
    <t>Burns</t>
  </si>
  <si>
    <t>Obs&amp;Gynae</t>
  </si>
  <si>
    <t>Paeds&amp;NICU</t>
  </si>
  <si>
    <t>Minor</t>
  </si>
  <si>
    <t>Procedure</t>
  </si>
  <si>
    <t>Nurses</t>
  </si>
  <si>
    <t>Local</t>
  </si>
  <si>
    <t>Distant</t>
  </si>
  <si>
    <t>Leading</t>
  </si>
  <si>
    <t>Supervising</t>
  </si>
  <si>
    <t>None</t>
  </si>
  <si>
    <t>Radial</t>
  </si>
  <si>
    <t>Femoral</t>
  </si>
  <si>
    <t>Subclavian</t>
  </si>
  <si>
    <t>FICE</t>
  </si>
  <si>
    <t>FAST</t>
  </si>
  <si>
    <t>AAA</t>
  </si>
  <si>
    <t>Abdo</t>
  </si>
  <si>
    <t>Renal</t>
  </si>
  <si>
    <t>HepBil</t>
  </si>
  <si>
    <t>Bladder</t>
  </si>
  <si>
    <t>Ocular</t>
  </si>
  <si>
    <t>3-in-1 Block</t>
  </si>
  <si>
    <t>Ankle Block</t>
  </si>
  <si>
    <t>Axillary Nerve</t>
  </si>
  <si>
    <t>Brachial plexus - axillary</t>
  </si>
  <si>
    <t>Brachial plexus - infraclavicular</t>
  </si>
  <si>
    <t>Brachial plexus - interscalene</t>
  </si>
  <si>
    <t>Brachial plexus - supraclavicular</t>
  </si>
  <si>
    <t>Caudal</t>
  </si>
  <si>
    <t>Cervical plexus - combined</t>
  </si>
  <si>
    <t>Cervical plexus - deep</t>
  </si>
  <si>
    <t>Cervical plexus - superficial</t>
  </si>
  <si>
    <t>Combined Spinal Epidural (CSE)</t>
  </si>
  <si>
    <t>Cubital</t>
  </si>
  <si>
    <t>Digital Block</t>
  </si>
  <si>
    <t>Epidural - Lumbar</t>
  </si>
  <si>
    <t>Epidural - Thoracic</t>
  </si>
  <si>
    <t>Epidural top up</t>
  </si>
  <si>
    <t xml:space="preserve">Fascia Iliaca </t>
  </si>
  <si>
    <t>Femoral Nerve</t>
  </si>
  <si>
    <t>Genitofemoral Nerve</t>
  </si>
  <si>
    <t>Hand Block</t>
  </si>
  <si>
    <t>Ilioinguinal Nerve</t>
  </si>
  <si>
    <t>Intercostal</t>
  </si>
  <si>
    <t>Intercostobrachial Nerve</t>
  </si>
  <si>
    <t>Intravenous Regional</t>
  </si>
  <si>
    <t>Lateral Cutaneous Nerve of Thigh</t>
  </si>
  <si>
    <t>Lateral Pectoral Nerve</t>
  </si>
  <si>
    <t>Lumbar plexus</t>
  </si>
  <si>
    <t>Median Nerve</t>
  </si>
  <si>
    <t>Musculocutaneous Nerve</t>
  </si>
  <si>
    <t>Obturator Nerve</t>
  </si>
  <si>
    <t>Paravertebral</t>
  </si>
  <si>
    <t>Penile Block</t>
  </si>
  <si>
    <t>Peribulbar</t>
  </si>
  <si>
    <t>Peroneal Nerve</t>
  </si>
  <si>
    <t>Popliteal Nerve</t>
  </si>
  <si>
    <t>Pudendal Nerve</t>
  </si>
  <si>
    <t>Radial Nerve</t>
  </si>
  <si>
    <t>Rectus Sheath</t>
  </si>
  <si>
    <t>Retrobulbar</t>
  </si>
  <si>
    <t>Saphenous Nerve</t>
  </si>
  <si>
    <t>Sciatic Nerve</t>
  </si>
  <si>
    <t>Spinal</t>
  </si>
  <si>
    <t>Subconjunctival</t>
  </si>
  <si>
    <t>Subtenon</t>
  </si>
  <si>
    <t>Tibial Nerve</t>
  </si>
  <si>
    <t>Transverse Abdominal Plane (TAP)</t>
  </si>
  <si>
    <t>Ulnar Nerve</t>
  </si>
  <si>
    <t>Ascitic Tap</t>
  </si>
  <si>
    <t>Ascitic Drain</t>
  </si>
  <si>
    <t>Brain-Stem Death Testing</t>
  </si>
  <si>
    <t>Bronchoscopy</t>
  </si>
  <si>
    <t>Pleural Tap</t>
  </si>
  <si>
    <t>Chest Drain (Seldinger)</t>
  </si>
  <si>
    <t>Chest Drain (Surgical)</t>
  </si>
  <si>
    <t>Difficult Airway Equipment*</t>
  </si>
  <si>
    <t>ECMO</t>
  </si>
  <si>
    <t>Lumbar Puncture</t>
  </si>
  <si>
    <t>Oesophageal Doppler</t>
  </si>
  <si>
    <t>PAC Insertion</t>
  </si>
  <si>
    <t>Percutaneous Tracheostomy</t>
  </si>
  <si>
    <t>Prone Positioning</t>
  </si>
  <si>
    <t>Regional Block*</t>
  </si>
  <si>
    <t>Sengstaken insertion</t>
  </si>
  <si>
    <t>USS*</t>
  </si>
  <si>
    <t>Male</t>
  </si>
  <si>
    <t>Yes</t>
  </si>
  <si>
    <t>Foundation trainees</t>
  </si>
  <si>
    <t>CT1-2</t>
  </si>
  <si>
    <t>ST3-4</t>
  </si>
  <si>
    <t>ST5-7</t>
  </si>
  <si>
    <t>Consultants</t>
  </si>
  <si>
    <t>Dorsalis Pedis</t>
  </si>
  <si>
    <t>Internal Jugular</t>
  </si>
  <si>
    <t>Ward Reviews</t>
  </si>
  <si>
    <t>Evening</t>
  </si>
  <si>
    <t>Night</t>
  </si>
  <si>
    <t>Advice</t>
  </si>
  <si>
    <t>Resp support</t>
  </si>
  <si>
    <t>Airway concerns</t>
  </si>
  <si>
    <t>CVS support</t>
  </si>
  <si>
    <t>Peri-arrest</t>
  </si>
  <si>
    <t>Renal support</t>
  </si>
  <si>
    <t>Trauma</t>
  </si>
  <si>
    <t>Multi-organ failure</t>
  </si>
  <si>
    <t>Higher level obs</t>
  </si>
  <si>
    <t>IV access</t>
  </si>
  <si>
    <t>Other organ support</t>
  </si>
  <si>
    <t>A&amp;E</t>
  </si>
  <si>
    <t>Paeds</t>
  </si>
  <si>
    <t>Foundation Trainees</t>
  </si>
  <si>
    <t>CT 1-2</t>
  </si>
  <si>
    <t>ST 3-4</t>
  </si>
  <si>
    <t>ST 5-7</t>
  </si>
  <si>
    <t>Higher level of care not needed</t>
  </si>
  <si>
    <t>Outreach sufficient</t>
  </si>
  <si>
    <t>Patient / family refusal</t>
  </si>
  <si>
    <t>Poor prognosis</t>
  </si>
  <si>
    <t>Referral to other team</t>
  </si>
  <si>
    <t>Unable to provide bed</t>
  </si>
  <si>
    <t>Transferred to other ICU</t>
  </si>
  <si>
    <t>Advice only</t>
  </si>
  <si>
    <t>Outreach initiated</t>
  </si>
  <si>
    <t>Secured airway</t>
  </si>
  <si>
    <t>Resuscitated</t>
  </si>
  <si>
    <t>Transfers</t>
  </si>
  <si>
    <t>Extra hospital</t>
  </si>
  <si>
    <t>Road</t>
  </si>
  <si>
    <t>Air fixed</t>
  </si>
  <si>
    <t>Air rotary</t>
  </si>
  <si>
    <t>Medical students</t>
  </si>
  <si>
    <t>Specialty</t>
  </si>
  <si>
    <t>No of cases</t>
  </si>
  <si>
    <t>&lt;12 months</t>
  </si>
  <si>
    <t>1-5 years</t>
  </si>
  <si>
    <t>6-15 years</t>
  </si>
  <si>
    <t>16-29 years</t>
  </si>
  <si>
    <t>30-59 years</t>
  </si>
  <si>
    <t>60-79 years</t>
  </si>
  <si>
    <t>80+ years</t>
  </si>
  <si>
    <t>Airtraq</t>
  </si>
  <si>
    <t>Bonfils</t>
  </si>
  <si>
    <t>Fibreoptic - Asleep</t>
  </si>
  <si>
    <t>Fibreoptic - Awake</t>
  </si>
  <si>
    <t>Bougie</t>
  </si>
  <si>
    <t>McCoy blade</t>
  </si>
  <si>
    <t>Videolaryngoscope</t>
  </si>
  <si>
    <t>Independent</t>
  </si>
  <si>
    <t>ICU patients by specialty and age</t>
  </si>
  <si>
    <t>Total</t>
  </si>
  <si>
    <t>Number of cases</t>
  </si>
  <si>
    <t>ICU patients by specialty and involvement</t>
  </si>
  <si>
    <t>ICU patients by specialty and supervision</t>
  </si>
  <si>
    <t>Referring</t>
  </si>
  <si>
    <t>Time of day</t>
  </si>
  <si>
    <t>Ward review by specialty, supervison and time of day</t>
  </si>
  <si>
    <t xml:space="preserve">CT 1-2 </t>
  </si>
  <si>
    <t>Consultation reason</t>
  </si>
  <si>
    <t>Art line</t>
  </si>
  <si>
    <t>Dorsalis pedis</t>
  </si>
  <si>
    <t>USS</t>
  </si>
  <si>
    <t>2nd CVC</t>
  </si>
  <si>
    <t>CVC</t>
  </si>
  <si>
    <t>Pleural</t>
  </si>
  <si>
    <t>Central lines</t>
  </si>
  <si>
    <t>Arterial lines</t>
  </si>
  <si>
    <t>Ascitic tap</t>
  </si>
  <si>
    <t>Ascitic drain</t>
  </si>
  <si>
    <t>Brain-stem death testing</t>
  </si>
  <si>
    <t>Pleural tap</t>
  </si>
  <si>
    <t>Chest drain (seldinger)</t>
  </si>
  <si>
    <t>Chest drain (surgical)</t>
  </si>
  <si>
    <t>Difficult airway equipment</t>
  </si>
  <si>
    <t>Lumbar puncture</t>
  </si>
  <si>
    <t>Oesophageal doppler</t>
  </si>
  <si>
    <t>PAC insertion</t>
  </si>
  <si>
    <t>Percutaneous tracheostomy</t>
  </si>
  <si>
    <t>Prone positioning</t>
  </si>
  <si>
    <t>Regional block</t>
  </si>
  <si>
    <t>TEST Patient</t>
  </si>
  <si>
    <t>2nd line inserted</t>
  </si>
  <si>
    <t>Ultrasound 1</t>
  </si>
  <si>
    <t>USS 1 Supervision</t>
  </si>
  <si>
    <t>Ultrasound 2</t>
  </si>
  <si>
    <t>USS 2 Supervision</t>
  </si>
  <si>
    <t>USS 2</t>
  </si>
  <si>
    <t>USS 1</t>
  </si>
  <si>
    <t>USS TOTAL</t>
  </si>
  <si>
    <t>USS base tables (do NOT delete)</t>
  </si>
  <si>
    <t>Regional Block</t>
  </si>
  <si>
    <t>Success</t>
  </si>
  <si>
    <t>Success Rate</t>
  </si>
  <si>
    <t>Outcome</t>
  </si>
  <si>
    <t>Ward</t>
  </si>
  <si>
    <t>Other ICU</t>
  </si>
  <si>
    <t>Organ donation</t>
  </si>
  <si>
    <t>Died</t>
  </si>
  <si>
    <t>Mortality</t>
  </si>
  <si>
    <t>ICU patient outcomes</t>
  </si>
  <si>
    <t>REBOA</t>
  </si>
  <si>
    <t>Difficult airway equipment*</t>
  </si>
  <si>
    <t>Cardiac</t>
  </si>
  <si>
    <t>Still in ICU</t>
  </si>
  <si>
    <t>DVT</t>
  </si>
  <si>
    <t>Comms with relatives</t>
  </si>
  <si>
    <t>Comm with Relatives</t>
  </si>
  <si>
    <t>Vascath</t>
  </si>
  <si>
    <t>Of these Vascaths</t>
  </si>
  <si>
    <t>Name</t>
  </si>
  <si>
    <t>GMC/reg no</t>
  </si>
  <si>
    <t>Hospital</t>
  </si>
  <si>
    <t>Duration of placement</t>
  </si>
  <si>
    <t>Stage of training</t>
  </si>
  <si>
    <t>Stage of Training</t>
  </si>
  <si>
    <t>Foundation</t>
  </si>
  <si>
    <t>Core</t>
  </si>
  <si>
    <t>Stage 1</t>
  </si>
  <si>
    <t>Stage 2</t>
  </si>
  <si>
    <t>Stage 3</t>
  </si>
  <si>
    <t>Not in training</t>
  </si>
  <si>
    <t>Consultant</t>
  </si>
  <si>
    <t>Non-Trainee</t>
  </si>
  <si>
    <t>% Total Cases</t>
  </si>
  <si>
    <t>Procedure base tables (do NOT delete)</t>
  </si>
  <si>
    <t>Communication</t>
  </si>
  <si>
    <t>See other table</t>
  </si>
  <si>
    <t>Erector Spinae Plane (ESP)</t>
  </si>
  <si>
    <t>Comprehensive echo</t>
  </si>
  <si>
    <t>VEXUS</t>
  </si>
  <si>
    <t>PICC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</si>
</sst>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/###"/>
  </numFmts>
  <fonts count="11" x14ac:knownFonts="1">
    <font>
      <sz val="10"/>
      <color indexed="8"/>
      <name val="Helvetica"/>
    </font>
    <font>
      <sz val="11"/>
      <color indexed="14"/>
      <name val="Times New Roman"/>
    </font>
    <font>
      <sz val="11"/>
      <color indexed="12"/>
      <name val="Times New Roman"/>
    </font>
    <font>
      <sz val="11"/>
      <color indexed="8"/>
      <name val="Times New Roman"/>
    </font>
    <font>
      <u/>
      <sz val="10"/>
      <color theme="11"/>
      <name val="Helvetica"/>
    </font>
    <font>
      <sz val="11"/>
      <name val="Times New Roman"/>
    </font>
    <font>
      <u/>
      <sz val="10"/>
      <color theme="10"/>
      <name val="Helvetica"/>
    </font>
    <font>
      <b/>
      <sz val="10"/>
      <color indexed="8"/>
      <name val="Helvetica"/>
    </font>
    <font>
      <sz val="8"/>
      <name val="Helvetica"/>
    </font>
    <font>
      <b/>
      <sz val="10"/>
      <color rgb="FF000000"/>
      <name val="Helvetica"/>
    </font>
    <font>
      <sz val="10"/>
      <color rgb="FF000000"/>
      <name val="Helvetica"/>
    </font>
  </fonts>
  <fills count="15">
    <fill>
      <patternFill patternType="none"/>
    </fill>
    <fill>
      <patternFill patternType="gray125"/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E6E6E6"/>
        <bgColor rgb="FF00000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325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</cellStyleXfs>
  <cellXfs count="88">
    <xf numFmtId="0" fontId="0" fillId="0" borderId="0" xfId="0" applyFont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vertical="top" wrapText="1"/>
    </xf>
    <xf numFmtId="49" fontId="1" fillId="5" borderId="3" xfId="0" applyNumberFormat="1" applyFont="1" applyFill="1" applyBorder="1" applyAlignment="1">
      <alignment vertical="top" wrapText="1"/>
    </xf>
    <xf numFmtId="49" fontId="1" fillId="6" borderId="3" xfId="0" applyNumberFormat="1" applyFont="1" applyFill="1" applyBorder="1" applyAlignment="1">
      <alignment vertical="top" wrapText="1"/>
    </xf>
    <xf numFmtId="49" fontId="1" fillId="7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" fontId="1" fillId="8" borderId="2" xfId="0" applyNumberFormat="1" applyFont="1" applyFill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14" fontId="2" fillId="0" borderId="3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vertical="top" wrapText="1"/>
    </xf>
    <xf numFmtId="0" fontId="2" fillId="0" borderId="5" xfId="0" applyNumberFormat="1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1" fontId="1" fillId="8" borderId="4" xfId="0" applyNumberFormat="1" applyFont="1" applyFill="1" applyBorder="1" applyAlignment="1">
      <alignment vertical="top" wrapText="1"/>
    </xf>
    <xf numFmtId="14" fontId="2" fillId="0" borderId="5" xfId="0" applyNumberFormat="1" applyFont="1" applyBorder="1" applyAlignment="1">
      <alignment vertical="top"/>
    </xf>
    <xf numFmtId="164" fontId="2" fillId="0" borderId="5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0" fillId="9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" fontId="0" fillId="0" borderId="5" xfId="0" applyNumberFormat="1" applyFont="1" applyBorder="1" applyAlignment="1">
      <alignment vertical="top" wrapText="1"/>
    </xf>
    <xf numFmtId="1" fontId="0" fillId="0" borderId="0" xfId="0" applyNumberFormat="1" applyFont="1" applyAlignment="1">
      <alignment vertical="top" wrapText="1"/>
    </xf>
    <xf numFmtId="9" fontId="0" fillId="0" borderId="5" xfId="0" applyNumberFormat="1" applyFont="1" applyBorder="1" applyAlignment="1">
      <alignment vertical="top" wrapText="1"/>
    </xf>
    <xf numFmtId="0" fontId="0" fillId="9" borderId="8" xfId="0" applyFont="1" applyFill="1" applyBorder="1" applyAlignment="1">
      <alignment vertical="top" wrapText="1"/>
    </xf>
    <xf numFmtId="0" fontId="0" fillId="9" borderId="1" xfId="0" applyFont="1" applyFill="1" applyBorder="1" applyAlignment="1">
      <alignment vertical="top" wrapText="1"/>
    </xf>
    <xf numFmtId="0" fontId="0" fillId="9" borderId="4" xfId="0" applyFont="1" applyFill="1" applyBorder="1" applyAlignment="1">
      <alignment vertical="top" wrapText="1"/>
    </xf>
    <xf numFmtId="0" fontId="0" fillId="10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1" fontId="7" fillId="10" borderId="1" xfId="0" applyNumberFormat="1" applyFont="1" applyFill="1" applyBorder="1" applyAlignment="1">
      <alignment vertical="top" wrapText="1"/>
    </xf>
    <xf numFmtId="0" fontId="0" fillId="10" borderId="0" xfId="0" applyFont="1" applyFill="1" applyAlignment="1">
      <alignment vertical="top" wrapText="1"/>
    </xf>
    <xf numFmtId="0" fontId="7" fillId="9" borderId="5" xfId="0" applyFont="1" applyFill="1" applyBorder="1" applyAlignment="1">
      <alignment vertical="top" wrapText="1"/>
    </xf>
    <xf numFmtId="0" fontId="0" fillId="10" borderId="5" xfId="0" applyFont="1" applyFill="1" applyBorder="1" applyAlignment="1">
      <alignment vertical="top" wrapText="1"/>
    </xf>
    <xf numFmtId="1" fontId="0" fillId="10" borderId="5" xfId="0" applyNumberFormat="1" applyFont="1" applyFill="1" applyBorder="1" applyAlignment="1">
      <alignment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1" fontId="0" fillId="10" borderId="1" xfId="0" applyNumberFormat="1" applyFont="1" applyFill="1" applyBorder="1" applyAlignment="1">
      <alignment vertical="top" wrapText="1"/>
    </xf>
    <xf numFmtId="0" fontId="0" fillId="10" borderId="0" xfId="0" applyFont="1" applyFill="1" applyAlignment="1">
      <alignment vertical="top"/>
    </xf>
    <xf numFmtId="0" fontId="7" fillId="9" borderId="5" xfId="0" applyFont="1" applyFill="1" applyBorder="1" applyAlignment="1">
      <alignment vertical="top"/>
    </xf>
    <xf numFmtId="0" fontId="7" fillId="9" borderId="1" xfId="0" applyFont="1" applyFill="1" applyBorder="1" applyAlignment="1">
      <alignment horizontal="center" vertical="top"/>
    </xf>
    <xf numFmtId="0" fontId="0" fillId="9" borderId="5" xfId="0" applyFont="1" applyFill="1" applyBorder="1" applyAlignment="1">
      <alignment vertical="top"/>
    </xf>
    <xf numFmtId="0" fontId="0" fillId="10" borderId="5" xfId="0" applyFont="1" applyFill="1" applyBorder="1" applyAlignment="1">
      <alignment vertical="top"/>
    </xf>
    <xf numFmtId="1" fontId="0" fillId="10" borderId="5" xfId="0" applyNumberFormat="1" applyFont="1" applyFill="1" applyBorder="1" applyAlignment="1">
      <alignment vertical="top"/>
    </xf>
    <xf numFmtId="0" fontId="0" fillId="11" borderId="0" xfId="0" applyFont="1" applyFill="1" applyAlignment="1">
      <alignment vertical="top" wrapText="1"/>
    </xf>
    <xf numFmtId="9" fontId="0" fillId="10" borderId="5" xfId="0" applyNumberFormat="1" applyFont="1" applyFill="1" applyBorder="1" applyAlignment="1">
      <alignment vertical="top" wrapText="1"/>
    </xf>
    <xf numFmtId="0" fontId="10" fillId="12" borderId="5" xfId="0" applyFont="1" applyFill="1" applyBorder="1" applyAlignment="1">
      <alignment vertical="top" wrapText="1"/>
    </xf>
    <xf numFmtId="0" fontId="10" fillId="12" borderId="4" xfId="0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10" fontId="10" fillId="0" borderId="1" xfId="0" applyNumberFormat="1" applyFont="1" applyBorder="1" applyAlignment="1">
      <alignment vertical="top" wrapText="1"/>
    </xf>
    <xf numFmtId="10" fontId="9" fillId="0" borderId="1" xfId="0" applyNumberFormat="1" applyFont="1" applyBorder="1" applyAlignment="1">
      <alignment vertical="top" wrapText="1"/>
    </xf>
    <xf numFmtId="1" fontId="7" fillId="10" borderId="0" xfId="0" applyNumberFormat="1" applyFont="1" applyFill="1" applyAlignment="1">
      <alignment vertical="top" wrapText="1"/>
    </xf>
    <xf numFmtId="1" fontId="7" fillId="0" borderId="0" xfId="0" applyNumberFormat="1" applyFont="1" applyAlignment="1">
      <alignment vertical="top" wrapText="1"/>
    </xf>
    <xf numFmtId="0" fontId="7" fillId="9" borderId="1" xfId="0" applyFont="1" applyFill="1" applyBorder="1" applyAlignment="1">
      <alignment horizontal="center" vertical="top" wrapText="1"/>
    </xf>
    <xf numFmtId="0" fontId="0" fillId="13" borderId="0" xfId="0" applyFont="1" applyFill="1" applyAlignment="1">
      <alignment vertical="top"/>
    </xf>
    <xf numFmtId="0" fontId="0" fillId="13" borderId="0" xfId="0" applyFont="1" applyFill="1" applyAlignment="1">
      <alignment vertical="top" wrapText="1"/>
    </xf>
    <xf numFmtId="0" fontId="10" fillId="14" borderId="0" xfId="0" applyFont="1" applyFill="1" applyAlignment="1">
      <alignment vertical="top"/>
    </xf>
    <xf numFmtId="0" fontId="10" fillId="14" borderId="1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 applyProtection="1">
      <alignment horizontal="center" vertical="top" wrapText="1"/>
      <protection locked="0"/>
    </xf>
    <xf numFmtId="0" fontId="10" fillId="12" borderId="5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9" borderId="5" xfId="0" applyFont="1" applyFill="1" applyBorder="1" applyAlignment="1">
      <alignment horizontal="center" vertical="top" wrapText="1"/>
    </xf>
    <xf numFmtId="0" fontId="10" fillId="12" borderId="8" xfId="0" applyFont="1" applyFill="1" applyBorder="1" applyAlignment="1">
      <alignment horizontal="center" vertical="top" wrapText="1"/>
    </xf>
    <xf numFmtId="0" fontId="10" fillId="12" borderId="1" xfId="0" applyFont="1" applyFill="1" applyBorder="1" applyAlignment="1">
      <alignment horizontal="center" vertical="top" wrapText="1"/>
    </xf>
    <xf numFmtId="0" fontId="10" fillId="12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9" borderId="8" xfId="0" applyFont="1" applyFill="1" applyBorder="1" applyAlignment="1">
      <alignment horizontal="center" vertical="top" wrapText="1"/>
    </xf>
    <xf numFmtId="0" fontId="0" fillId="9" borderId="1" xfId="0" applyFont="1" applyFill="1" applyBorder="1" applyAlignment="1">
      <alignment horizontal="center" vertical="top" wrapText="1"/>
    </xf>
    <xf numFmtId="0" fontId="0" fillId="9" borderId="4" xfId="0" applyFont="1" applyFill="1" applyBorder="1" applyAlignment="1">
      <alignment horizontal="center" vertical="top" wrapText="1"/>
    </xf>
    <xf numFmtId="0" fontId="7" fillId="9" borderId="8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8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horizontal="center" vertical="top"/>
    </xf>
  </cellXfs>
  <cellStyles count="32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4D6165"/>
      <rgbColor rgb="FF323232"/>
      <rgbColor rgb="FFFEFEFE"/>
      <rgbColor rgb="FF474C4B"/>
      <rgbColor rgb="FFA4A5A4"/>
      <rgbColor rgb="FF7A8857"/>
      <rgbColor rgb="FFE22434"/>
      <rgbColor rgb="FF527988"/>
      <rgbColor rgb="FFA26811"/>
      <rgbColor rgb="FF921006"/>
      <rgbColor rgb="FF6C7472"/>
      <rgbColor rgb="FF485E6C"/>
      <rgbColor rgb="FF181D26"/>
      <rgbColor rgb="FFDBDCDB"/>
      <rgbColor rgb="FF383333"/>
      <rgbColor rgb="FF486791"/>
      <rgbColor rgb="FF659036"/>
      <rgbColor rgb="FFC3A435"/>
      <rgbColor rgb="FFD06629"/>
      <rgbColor rgb="FF9F4A1F"/>
      <rgbColor rgb="FFC0C0C0"/>
      <rgbColor rgb="FF5A789F"/>
      <rgbColor rgb="FF767776"/>
      <rgbColor rgb="FF4A71A9"/>
      <rgbColor rgb="FF5D9548"/>
      <rgbColor rgb="FF2E578B"/>
      <rgbColor rgb="FFE7A03C"/>
      <rgbColor rgb="FFBC2C2F"/>
      <rgbColor rgb="FF6F3C78"/>
      <rgbColor rgb="FF8B8B8B"/>
      <rgbColor rgb="FFB6B6A7"/>
      <rgbColor rgb="FFA9AAA9"/>
      <rgbColor rgb="FF2D72A7"/>
      <rgbColor rgb="FF1B4F78"/>
      <rgbColor rgb="FF64A254"/>
      <rgbColor rgb="FF467839"/>
      <rgbColor rgb="FFFF9840"/>
      <rgbColor rgb="FFD4772C"/>
      <rgbColor rgb="FFD83A46"/>
      <rgbColor rgb="FFAA2731"/>
      <rgbColor rgb="FF85468E"/>
      <rgbColor rgb="FF5F2E66"/>
      <rgbColor rgb="FFF4F7F9"/>
      <rgbColor rgb="FFEBEBEB"/>
      <rgbColor rgb="FFB6753F"/>
      <rgbColor rgb="FFA3A3A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'Stats -Cases'!$A$4:$A$12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-Cases'!$D$4:$D$12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E-B44B-85F0-497132D4F9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'Stats - Procedures'!$B$3</c:f>
              <c:strCache>
                <c:ptCount val="1"/>
                <c:pt idx="0">
                  <c:v>Immediate</c:v>
                </c:pt>
              </c:strCache>
            </c:strRef>
          </c:tx>
          <c:invertIfNegative val="0"/>
          <c:cat>
            <c:strRef>
              <c:f>'Stats - Procedures'!$A$4:$A$8</c:f>
              <c:strCache>
                <c:ptCount val="5"/>
                <c:pt idx="0">
                  <c:v>Radial</c:v>
                </c:pt>
                <c:pt idx="1">
                  <c:v>Brachial</c:v>
                </c:pt>
                <c:pt idx="2">
                  <c:v>Dorsalis pedis</c:v>
                </c:pt>
                <c:pt idx="3">
                  <c:v>Femoral</c:v>
                </c:pt>
                <c:pt idx="4">
                  <c:v>Other</c:v>
                </c:pt>
              </c:strCache>
            </c:strRef>
          </c:cat>
          <c:val>
            <c:numRef>
              <c:f>'Stats - Procedures'!$B$4:$B$8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9-9D43-BBEC-6C2D86DF97E7}"/>
            </c:ext>
          </c:extLst>
        </c:ser>
        <c:ser>
          <c:idx val="1"/>
          <c:order val="1"/>
          <c:tx>
            <c:strRef>
              <c:f>'Stats - Procedures'!$C$3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cat>
            <c:strRef>
              <c:f>'Stats - Procedures'!$A$4:$A$8</c:f>
              <c:strCache>
                <c:ptCount val="5"/>
                <c:pt idx="0">
                  <c:v>Radial</c:v>
                </c:pt>
                <c:pt idx="1">
                  <c:v>Brachial</c:v>
                </c:pt>
                <c:pt idx="2">
                  <c:v>Dorsalis pedis</c:v>
                </c:pt>
                <c:pt idx="3">
                  <c:v>Femoral</c:v>
                </c:pt>
                <c:pt idx="4">
                  <c:v>Other</c:v>
                </c:pt>
              </c:strCache>
            </c:strRef>
          </c:cat>
          <c:val>
            <c:numRef>
              <c:f>'Stats - Procedures'!$C$4:$C$8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9-9D43-BBEC-6C2D86DF97E7}"/>
            </c:ext>
          </c:extLst>
        </c:ser>
        <c:ser>
          <c:idx val="2"/>
          <c:order val="2"/>
          <c:tx>
            <c:strRef>
              <c:f>'Stats - Procedures'!$D$3</c:f>
              <c:strCache>
                <c:ptCount val="1"/>
                <c:pt idx="0">
                  <c:v>Distant</c:v>
                </c:pt>
              </c:strCache>
            </c:strRef>
          </c:tx>
          <c:invertIfNegative val="0"/>
          <c:cat>
            <c:strRef>
              <c:f>'Stats - Procedures'!$A$4:$A$8</c:f>
              <c:strCache>
                <c:ptCount val="5"/>
                <c:pt idx="0">
                  <c:v>Radial</c:v>
                </c:pt>
                <c:pt idx="1">
                  <c:v>Brachial</c:v>
                </c:pt>
                <c:pt idx="2">
                  <c:v>Dorsalis pedis</c:v>
                </c:pt>
                <c:pt idx="3">
                  <c:v>Femoral</c:v>
                </c:pt>
                <c:pt idx="4">
                  <c:v>Other</c:v>
                </c:pt>
              </c:strCache>
            </c:strRef>
          </c:cat>
          <c:val>
            <c:numRef>
              <c:f>'Stats - Procedures'!$D$4:$D$8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9-9D43-BBEC-6C2D86DF97E7}"/>
            </c:ext>
          </c:extLst>
        </c:ser>
        <c:ser>
          <c:idx val="3"/>
          <c:order val="3"/>
          <c:tx>
            <c:strRef>
              <c:f>'Stats - Procedures'!$E$3</c:f>
              <c:strCache>
                <c:ptCount val="1"/>
                <c:pt idx="0">
                  <c:v>Independent</c:v>
                </c:pt>
              </c:strCache>
            </c:strRef>
          </c:tx>
          <c:invertIfNegative val="0"/>
          <c:cat>
            <c:strRef>
              <c:f>'Stats - Procedures'!$A$4:$A$8</c:f>
              <c:strCache>
                <c:ptCount val="5"/>
                <c:pt idx="0">
                  <c:v>Radial</c:v>
                </c:pt>
                <c:pt idx="1">
                  <c:v>Brachial</c:v>
                </c:pt>
                <c:pt idx="2">
                  <c:v>Dorsalis pedis</c:v>
                </c:pt>
                <c:pt idx="3">
                  <c:v>Femoral</c:v>
                </c:pt>
                <c:pt idx="4">
                  <c:v>Other</c:v>
                </c:pt>
              </c:strCache>
            </c:strRef>
          </c:cat>
          <c:val>
            <c:numRef>
              <c:f>'Stats - Procedures'!$E$4:$E$8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C9-9D43-BBEC-6C2D86DF97E7}"/>
            </c:ext>
          </c:extLst>
        </c:ser>
        <c:ser>
          <c:idx val="4"/>
          <c:order val="4"/>
          <c:tx>
            <c:strRef>
              <c:f>'Stats - Procedures'!$F$3</c:f>
              <c:strCache>
                <c:ptCount val="1"/>
                <c:pt idx="0">
                  <c:v>Supervising</c:v>
                </c:pt>
              </c:strCache>
            </c:strRef>
          </c:tx>
          <c:invertIfNegative val="0"/>
          <c:cat>
            <c:strRef>
              <c:f>'Stats - Procedures'!$A$4:$A$8</c:f>
              <c:strCache>
                <c:ptCount val="5"/>
                <c:pt idx="0">
                  <c:v>Radial</c:v>
                </c:pt>
                <c:pt idx="1">
                  <c:v>Brachial</c:v>
                </c:pt>
                <c:pt idx="2">
                  <c:v>Dorsalis pedis</c:v>
                </c:pt>
                <c:pt idx="3">
                  <c:v>Femoral</c:v>
                </c:pt>
                <c:pt idx="4">
                  <c:v>Other</c:v>
                </c:pt>
              </c:strCache>
            </c:strRef>
          </c:cat>
          <c:val>
            <c:numRef>
              <c:f>'Stats - Procedures'!$F$4:$F$8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C9-9D43-BBEC-6C2D86DF9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1413016"/>
        <c:axId val="2021417400"/>
      </c:barChart>
      <c:catAx>
        <c:axId val="2021413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1417400"/>
        <c:crosses val="autoZero"/>
        <c:auto val="1"/>
        <c:lblAlgn val="ctr"/>
        <c:lblOffset val="100"/>
        <c:noMultiLvlLbl val="0"/>
      </c:catAx>
      <c:valAx>
        <c:axId val="202141740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02141301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'Stats - Procedures'!$B$15</c:f>
              <c:strCache>
                <c:ptCount val="1"/>
                <c:pt idx="0">
                  <c:v>Immediate</c:v>
                </c:pt>
              </c:strCache>
            </c:strRef>
          </c:tx>
          <c:invertIfNegative val="0"/>
          <c:cat>
            <c:strRef>
              <c:f>'Stats - Procedures'!$A$16:$A$18</c:f>
              <c:strCache>
                <c:ptCount val="3"/>
                <c:pt idx="0">
                  <c:v>Internal Jugular</c:v>
                </c:pt>
                <c:pt idx="1">
                  <c:v>Femoral</c:v>
                </c:pt>
                <c:pt idx="2">
                  <c:v>Subclavian</c:v>
                </c:pt>
              </c:strCache>
            </c:strRef>
          </c:cat>
          <c:val>
            <c:numRef>
              <c:f>'Stats - Procedures'!$B$16:$B$18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9-DD43-A63D-680CEEFC6BC6}"/>
            </c:ext>
          </c:extLst>
        </c:ser>
        <c:ser>
          <c:idx val="1"/>
          <c:order val="1"/>
          <c:tx>
            <c:strRef>
              <c:f>'Stats - Procedures'!$C$15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cat>
            <c:strRef>
              <c:f>'Stats - Procedures'!$A$16:$A$18</c:f>
              <c:strCache>
                <c:ptCount val="3"/>
                <c:pt idx="0">
                  <c:v>Internal Jugular</c:v>
                </c:pt>
                <c:pt idx="1">
                  <c:v>Femoral</c:v>
                </c:pt>
                <c:pt idx="2">
                  <c:v>Subclavian</c:v>
                </c:pt>
              </c:strCache>
            </c:strRef>
          </c:cat>
          <c:val>
            <c:numRef>
              <c:f>'Stats - Procedures'!$C$16:$C$18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9-DD43-A63D-680CEEFC6BC6}"/>
            </c:ext>
          </c:extLst>
        </c:ser>
        <c:ser>
          <c:idx val="2"/>
          <c:order val="2"/>
          <c:tx>
            <c:strRef>
              <c:f>'Stats - Procedures'!$D$15</c:f>
              <c:strCache>
                <c:ptCount val="1"/>
                <c:pt idx="0">
                  <c:v>Distant</c:v>
                </c:pt>
              </c:strCache>
            </c:strRef>
          </c:tx>
          <c:invertIfNegative val="0"/>
          <c:cat>
            <c:strRef>
              <c:f>'Stats - Procedures'!$A$16:$A$18</c:f>
              <c:strCache>
                <c:ptCount val="3"/>
                <c:pt idx="0">
                  <c:v>Internal Jugular</c:v>
                </c:pt>
                <c:pt idx="1">
                  <c:v>Femoral</c:v>
                </c:pt>
                <c:pt idx="2">
                  <c:v>Subclavian</c:v>
                </c:pt>
              </c:strCache>
            </c:strRef>
          </c:cat>
          <c:val>
            <c:numRef>
              <c:f>'Stats - Procedures'!$D$16:$D$18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29-DD43-A63D-680CEEFC6BC6}"/>
            </c:ext>
          </c:extLst>
        </c:ser>
        <c:ser>
          <c:idx val="3"/>
          <c:order val="3"/>
          <c:tx>
            <c:strRef>
              <c:f>'Stats - Procedures'!$E$15</c:f>
              <c:strCache>
                <c:ptCount val="1"/>
                <c:pt idx="0">
                  <c:v>Independent</c:v>
                </c:pt>
              </c:strCache>
            </c:strRef>
          </c:tx>
          <c:invertIfNegative val="0"/>
          <c:cat>
            <c:strRef>
              <c:f>'Stats - Procedures'!$A$16:$A$18</c:f>
              <c:strCache>
                <c:ptCount val="3"/>
                <c:pt idx="0">
                  <c:v>Internal Jugular</c:v>
                </c:pt>
                <c:pt idx="1">
                  <c:v>Femoral</c:v>
                </c:pt>
                <c:pt idx="2">
                  <c:v>Subclavian</c:v>
                </c:pt>
              </c:strCache>
            </c:strRef>
          </c:cat>
          <c:val>
            <c:numRef>
              <c:f>'Stats - Procedures'!$E$16:$E$18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29-DD43-A63D-680CEEFC6BC6}"/>
            </c:ext>
          </c:extLst>
        </c:ser>
        <c:ser>
          <c:idx val="4"/>
          <c:order val="4"/>
          <c:tx>
            <c:strRef>
              <c:f>'Stats - Procedures'!$F$15</c:f>
              <c:strCache>
                <c:ptCount val="1"/>
                <c:pt idx="0">
                  <c:v>Supervising</c:v>
                </c:pt>
              </c:strCache>
            </c:strRef>
          </c:tx>
          <c:invertIfNegative val="0"/>
          <c:cat>
            <c:strRef>
              <c:f>'Stats - Procedures'!$A$16:$A$18</c:f>
              <c:strCache>
                <c:ptCount val="3"/>
                <c:pt idx="0">
                  <c:v>Internal Jugular</c:v>
                </c:pt>
                <c:pt idx="1">
                  <c:v>Femoral</c:v>
                </c:pt>
                <c:pt idx="2">
                  <c:v>Subclavian</c:v>
                </c:pt>
              </c:strCache>
            </c:strRef>
          </c:cat>
          <c:val>
            <c:numRef>
              <c:f>'Stats - Procedures'!$F$16:$F$18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29-DD43-A63D-680CEEFC6BC6}"/>
            </c:ext>
          </c:extLst>
        </c:ser>
        <c:ser>
          <c:idx val="5"/>
          <c:order val="5"/>
          <c:tx>
            <c:strRef>
              <c:f>'Stats - Procedures'!$G$15</c:f>
              <c:strCache>
                <c:ptCount val="1"/>
                <c:pt idx="0">
                  <c:v>2nd CVC</c:v>
                </c:pt>
              </c:strCache>
            </c:strRef>
          </c:tx>
          <c:invertIfNegative val="0"/>
          <c:cat>
            <c:strRef>
              <c:f>'Stats - Procedures'!$A$16:$A$18</c:f>
              <c:strCache>
                <c:ptCount val="3"/>
                <c:pt idx="0">
                  <c:v>Internal Jugular</c:v>
                </c:pt>
                <c:pt idx="1">
                  <c:v>Femoral</c:v>
                </c:pt>
                <c:pt idx="2">
                  <c:v>Subclavian</c:v>
                </c:pt>
              </c:strCache>
            </c:strRef>
          </c:cat>
          <c:val>
            <c:numRef>
              <c:f>'Stats - Procedures'!$G$16:$G$18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29-DD43-A63D-680CEEFC6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1458904"/>
        <c:axId val="2021462008"/>
      </c:barChart>
      <c:catAx>
        <c:axId val="2021458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1462008"/>
        <c:crosses val="autoZero"/>
        <c:auto val="1"/>
        <c:lblAlgn val="ctr"/>
        <c:lblOffset val="100"/>
        <c:noMultiLvlLbl val="0"/>
      </c:catAx>
      <c:valAx>
        <c:axId val="202146200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021458904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'Stats - Procedures'!$B$28</c:f>
              <c:strCache>
                <c:ptCount val="1"/>
                <c:pt idx="0">
                  <c:v>Immediate</c:v>
                </c:pt>
              </c:strCache>
            </c:strRef>
          </c:tx>
          <c:invertIfNegative val="0"/>
          <c:cat>
            <c:strRef>
              <c:f>'Stats - Procedures'!$A$29:$A$41</c:f>
              <c:strCache>
                <c:ptCount val="13"/>
                <c:pt idx="0">
                  <c:v>FICE</c:v>
                </c:pt>
                <c:pt idx="1">
                  <c:v>FAST</c:v>
                </c:pt>
                <c:pt idx="2">
                  <c:v>Comprehensive echo</c:v>
                </c:pt>
                <c:pt idx="3">
                  <c:v>AAA</c:v>
                </c:pt>
                <c:pt idx="4">
                  <c:v>Pleural</c:v>
                </c:pt>
                <c:pt idx="5">
                  <c:v>Abdo</c:v>
                </c:pt>
                <c:pt idx="6">
                  <c:v>Renal</c:v>
                </c:pt>
                <c:pt idx="7">
                  <c:v>HepBil</c:v>
                </c:pt>
                <c:pt idx="8">
                  <c:v>Bladder</c:v>
                </c:pt>
                <c:pt idx="9">
                  <c:v>Ocular</c:v>
                </c:pt>
                <c:pt idx="10">
                  <c:v>DVT</c:v>
                </c:pt>
                <c:pt idx="11">
                  <c:v>VEXUS</c:v>
                </c:pt>
                <c:pt idx="12">
                  <c:v>Other</c:v>
                </c:pt>
              </c:strCache>
            </c:strRef>
          </c:cat>
          <c:val>
            <c:numRef>
              <c:f>'Stats - Procedures'!$B$29:$B$41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1-6A40-8AB6-DEC586AE8763}"/>
            </c:ext>
          </c:extLst>
        </c:ser>
        <c:ser>
          <c:idx val="1"/>
          <c:order val="1"/>
          <c:tx>
            <c:strRef>
              <c:f>'Stats - Procedures'!$C$28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cat>
            <c:strRef>
              <c:f>'Stats - Procedures'!$A$29:$A$41</c:f>
              <c:strCache>
                <c:ptCount val="13"/>
                <c:pt idx="0">
                  <c:v>FICE</c:v>
                </c:pt>
                <c:pt idx="1">
                  <c:v>FAST</c:v>
                </c:pt>
                <c:pt idx="2">
                  <c:v>Comprehensive echo</c:v>
                </c:pt>
                <c:pt idx="3">
                  <c:v>AAA</c:v>
                </c:pt>
                <c:pt idx="4">
                  <c:v>Pleural</c:v>
                </c:pt>
                <c:pt idx="5">
                  <c:v>Abdo</c:v>
                </c:pt>
                <c:pt idx="6">
                  <c:v>Renal</c:v>
                </c:pt>
                <c:pt idx="7">
                  <c:v>HepBil</c:v>
                </c:pt>
                <c:pt idx="8">
                  <c:v>Bladder</c:v>
                </c:pt>
                <c:pt idx="9">
                  <c:v>Ocular</c:v>
                </c:pt>
                <c:pt idx="10">
                  <c:v>DVT</c:v>
                </c:pt>
                <c:pt idx="11">
                  <c:v>VEXUS</c:v>
                </c:pt>
                <c:pt idx="12">
                  <c:v>Other</c:v>
                </c:pt>
              </c:strCache>
            </c:strRef>
          </c:cat>
          <c:val>
            <c:numRef>
              <c:f>'Stats - Procedures'!$C$29:$C$41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1-6A40-8AB6-DEC586AE8763}"/>
            </c:ext>
          </c:extLst>
        </c:ser>
        <c:ser>
          <c:idx val="2"/>
          <c:order val="2"/>
          <c:tx>
            <c:strRef>
              <c:f>'Stats - Procedures'!$D$28</c:f>
              <c:strCache>
                <c:ptCount val="1"/>
                <c:pt idx="0">
                  <c:v>Distant</c:v>
                </c:pt>
              </c:strCache>
            </c:strRef>
          </c:tx>
          <c:invertIfNegative val="0"/>
          <c:cat>
            <c:strRef>
              <c:f>'Stats - Procedures'!$A$29:$A$41</c:f>
              <c:strCache>
                <c:ptCount val="13"/>
                <c:pt idx="0">
                  <c:v>FICE</c:v>
                </c:pt>
                <c:pt idx="1">
                  <c:v>FAST</c:v>
                </c:pt>
                <c:pt idx="2">
                  <c:v>Comprehensive echo</c:v>
                </c:pt>
                <c:pt idx="3">
                  <c:v>AAA</c:v>
                </c:pt>
                <c:pt idx="4">
                  <c:v>Pleural</c:v>
                </c:pt>
                <c:pt idx="5">
                  <c:v>Abdo</c:v>
                </c:pt>
                <c:pt idx="6">
                  <c:v>Renal</c:v>
                </c:pt>
                <c:pt idx="7">
                  <c:v>HepBil</c:v>
                </c:pt>
                <c:pt idx="8">
                  <c:v>Bladder</c:v>
                </c:pt>
                <c:pt idx="9">
                  <c:v>Ocular</c:v>
                </c:pt>
                <c:pt idx="10">
                  <c:v>DVT</c:v>
                </c:pt>
                <c:pt idx="11">
                  <c:v>VEXUS</c:v>
                </c:pt>
                <c:pt idx="12">
                  <c:v>Other</c:v>
                </c:pt>
              </c:strCache>
            </c:strRef>
          </c:cat>
          <c:val>
            <c:numRef>
              <c:f>'Stats - Procedures'!$D$29:$D$41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B1-6A40-8AB6-DEC586AE8763}"/>
            </c:ext>
          </c:extLst>
        </c:ser>
        <c:ser>
          <c:idx val="3"/>
          <c:order val="3"/>
          <c:tx>
            <c:strRef>
              <c:f>'Stats - Procedures'!$E$28</c:f>
              <c:strCache>
                <c:ptCount val="1"/>
                <c:pt idx="0">
                  <c:v>Independent</c:v>
                </c:pt>
              </c:strCache>
            </c:strRef>
          </c:tx>
          <c:invertIfNegative val="0"/>
          <c:cat>
            <c:strRef>
              <c:f>'Stats - Procedures'!$A$29:$A$41</c:f>
              <c:strCache>
                <c:ptCount val="13"/>
                <c:pt idx="0">
                  <c:v>FICE</c:v>
                </c:pt>
                <c:pt idx="1">
                  <c:v>FAST</c:v>
                </c:pt>
                <c:pt idx="2">
                  <c:v>Comprehensive echo</c:v>
                </c:pt>
                <c:pt idx="3">
                  <c:v>AAA</c:v>
                </c:pt>
                <c:pt idx="4">
                  <c:v>Pleural</c:v>
                </c:pt>
                <c:pt idx="5">
                  <c:v>Abdo</c:v>
                </c:pt>
                <c:pt idx="6">
                  <c:v>Renal</c:v>
                </c:pt>
                <c:pt idx="7">
                  <c:v>HepBil</c:v>
                </c:pt>
                <c:pt idx="8">
                  <c:v>Bladder</c:v>
                </c:pt>
                <c:pt idx="9">
                  <c:v>Ocular</c:v>
                </c:pt>
                <c:pt idx="10">
                  <c:v>DVT</c:v>
                </c:pt>
                <c:pt idx="11">
                  <c:v>VEXUS</c:v>
                </c:pt>
                <c:pt idx="12">
                  <c:v>Other</c:v>
                </c:pt>
              </c:strCache>
            </c:strRef>
          </c:cat>
          <c:val>
            <c:numRef>
              <c:f>'Stats - Procedures'!$E$29:$E$41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B1-6A40-8AB6-DEC586AE8763}"/>
            </c:ext>
          </c:extLst>
        </c:ser>
        <c:ser>
          <c:idx val="4"/>
          <c:order val="4"/>
          <c:tx>
            <c:strRef>
              <c:f>'Stats - Procedures'!$F$28</c:f>
              <c:strCache>
                <c:ptCount val="1"/>
                <c:pt idx="0">
                  <c:v>Supervising</c:v>
                </c:pt>
              </c:strCache>
            </c:strRef>
          </c:tx>
          <c:invertIfNegative val="0"/>
          <c:cat>
            <c:strRef>
              <c:f>'Stats - Procedures'!$A$29:$A$41</c:f>
              <c:strCache>
                <c:ptCount val="13"/>
                <c:pt idx="0">
                  <c:v>FICE</c:v>
                </c:pt>
                <c:pt idx="1">
                  <c:v>FAST</c:v>
                </c:pt>
                <c:pt idx="2">
                  <c:v>Comprehensive echo</c:v>
                </c:pt>
                <c:pt idx="3">
                  <c:v>AAA</c:v>
                </c:pt>
                <c:pt idx="4">
                  <c:v>Pleural</c:v>
                </c:pt>
                <c:pt idx="5">
                  <c:v>Abdo</c:v>
                </c:pt>
                <c:pt idx="6">
                  <c:v>Renal</c:v>
                </c:pt>
                <c:pt idx="7">
                  <c:v>HepBil</c:v>
                </c:pt>
                <c:pt idx="8">
                  <c:v>Bladder</c:v>
                </c:pt>
                <c:pt idx="9">
                  <c:v>Ocular</c:v>
                </c:pt>
                <c:pt idx="10">
                  <c:v>DVT</c:v>
                </c:pt>
                <c:pt idx="11">
                  <c:v>VEXUS</c:v>
                </c:pt>
                <c:pt idx="12">
                  <c:v>Other</c:v>
                </c:pt>
              </c:strCache>
            </c:strRef>
          </c:cat>
          <c:val>
            <c:numRef>
              <c:f>'Stats - Procedures'!$F$29:$F$41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B1-6A40-8AB6-DEC586AE8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0950648"/>
        <c:axId val="2020947576"/>
      </c:barChart>
      <c:catAx>
        <c:axId val="2020950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0947576"/>
        <c:crosses val="autoZero"/>
        <c:auto val="1"/>
        <c:lblAlgn val="ctr"/>
        <c:lblOffset val="100"/>
        <c:noMultiLvlLbl val="0"/>
      </c:catAx>
      <c:valAx>
        <c:axId val="202094757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020950648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Level 1</c:v>
          </c:tx>
          <c:invertIfNegative val="0"/>
          <c:cat>
            <c:strRef>
              <c:f>'Stats -Cases'!$A$4:$A$12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-Cases'!$L$4:$L$12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E-8140-9CB5-4E59E1AC8A69}"/>
            </c:ext>
          </c:extLst>
        </c:ser>
        <c:ser>
          <c:idx val="1"/>
          <c:order val="1"/>
          <c:tx>
            <c:v>Level 2</c:v>
          </c:tx>
          <c:invertIfNegative val="0"/>
          <c:cat>
            <c:strRef>
              <c:f>'Stats -Cases'!$A$4:$A$12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-Cases'!$M$4:$M$12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E-8140-9CB5-4E59E1AC8A69}"/>
            </c:ext>
          </c:extLst>
        </c:ser>
        <c:ser>
          <c:idx val="2"/>
          <c:order val="2"/>
          <c:tx>
            <c:v>Level 3</c:v>
          </c:tx>
          <c:invertIfNegative val="0"/>
          <c:cat>
            <c:strRef>
              <c:f>'Stats -Cases'!$A$4:$A$12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-Cases'!$N$4:$N$12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BE-8140-9CB5-4E59E1AC8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6140888"/>
        <c:axId val="2110608184"/>
      </c:barChart>
      <c:catAx>
        <c:axId val="2076140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0608184"/>
        <c:crosses val="autoZero"/>
        <c:auto val="1"/>
        <c:lblAlgn val="ctr"/>
        <c:lblOffset val="100"/>
        <c:noMultiLvlLbl val="0"/>
      </c:catAx>
      <c:valAx>
        <c:axId val="2110608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6140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'Stats -Cases'!$B$38</c:f>
              <c:strCache>
                <c:ptCount val="1"/>
                <c:pt idx="0">
                  <c:v>Major</c:v>
                </c:pt>
              </c:strCache>
            </c:strRef>
          </c:tx>
          <c:invertIfNegative val="0"/>
          <c:cat>
            <c:strRef>
              <c:f>'Stats -Cases'!$A$39:$A$47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-Cases'!$B$39:$B$47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9-0843-9DE6-661E23AB253C}"/>
            </c:ext>
          </c:extLst>
        </c:ser>
        <c:ser>
          <c:idx val="1"/>
          <c:order val="1"/>
          <c:tx>
            <c:strRef>
              <c:f>'Stats -Cases'!$C$38</c:f>
              <c:strCache>
                <c:ptCount val="1"/>
                <c:pt idx="0">
                  <c:v>Minor</c:v>
                </c:pt>
              </c:strCache>
            </c:strRef>
          </c:tx>
          <c:invertIfNegative val="0"/>
          <c:cat>
            <c:strRef>
              <c:f>'Stats -Cases'!$A$39:$A$47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-Cases'!$C$39:$C$47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39-0843-9DE6-661E23AB253C}"/>
            </c:ext>
          </c:extLst>
        </c:ser>
        <c:ser>
          <c:idx val="2"/>
          <c:order val="2"/>
          <c:tx>
            <c:strRef>
              <c:f>'Stats -Cases'!$D$38</c:f>
              <c:strCache>
                <c:ptCount val="1"/>
                <c:pt idx="0">
                  <c:v>Procedure</c:v>
                </c:pt>
              </c:strCache>
            </c:strRef>
          </c:tx>
          <c:invertIfNegative val="0"/>
          <c:cat>
            <c:strRef>
              <c:f>'Stats -Cases'!$A$39:$A$47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-Cases'!$D$39:$D$47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39-0843-9DE6-661E23AB2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1045224"/>
        <c:axId val="2121048200"/>
      </c:barChart>
      <c:catAx>
        <c:axId val="2121045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1048200"/>
        <c:crosses val="autoZero"/>
        <c:auto val="1"/>
        <c:lblAlgn val="ctr"/>
        <c:lblOffset val="100"/>
        <c:noMultiLvlLbl val="0"/>
      </c:catAx>
      <c:valAx>
        <c:axId val="2121048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045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'Stats -Cases'!$J$38</c:f>
              <c:strCache>
                <c:ptCount val="1"/>
                <c:pt idx="0">
                  <c:v>Immediate</c:v>
                </c:pt>
              </c:strCache>
            </c:strRef>
          </c:tx>
          <c:invertIfNegative val="0"/>
          <c:cat>
            <c:strRef>
              <c:f>'Stats -Cases'!$I$39:$I$47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-Cases'!$J$39:$J$47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1-DE4D-99C2-CEC456A86903}"/>
            </c:ext>
          </c:extLst>
        </c:ser>
        <c:ser>
          <c:idx val="1"/>
          <c:order val="1"/>
          <c:tx>
            <c:strRef>
              <c:f>'Stats -Cases'!$K$38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cat>
            <c:strRef>
              <c:f>'Stats -Cases'!$I$39:$I$47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-Cases'!$K$39:$K$47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1-DE4D-99C2-CEC456A86903}"/>
            </c:ext>
          </c:extLst>
        </c:ser>
        <c:ser>
          <c:idx val="2"/>
          <c:order val="2"/>
          <c:tx>
            <c:strRef>
              <c:f>'Stats -Cases'!$L$38</c:f>
              <c:strCache>
                <c:ptCount val="1"/>
                <c:pt idx="0">
                  <c:v>Distant</c:v>
                </c:pt>
              </c:strCache>
            </c:strRef>
          </c:tx>
          <c:invertIfNegative val="0"/>
          <c:cat>
            <c:strRef>
              <c:f>'Stats -Cases'!$I$39:$I$47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-Cases'!$L$39:$L$47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1-DE4D-99C2-CEC456A86903}"/>
            </c:ext>
          </c:extLst>
        </c:ser>
        <c:ser>
          <c:idx val="3"/>
          <c:order val="3"/>
          <c:tx>
            <c:strRef>
              <c:f>'Stats -Cases'!$M$38</c:f>
              <c:strCache>
                <c:ptCount val="1"/>
                <c:pt idx="0">
                  <c:v>Leading</c:v>
                </c:pt>
              </c:strCache>
            </c:strRef>
          </c:tx>
          <c:invertIfNegative val="0"/>
          <c:cat>
            <c:strRef>
              <c:f>'Stats -Cases'!$I$39:$I$47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-Cases'!$M$39:$M$47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41-DE4D-99C2-CEC456A86903}"/>
            </c:ext>
          </c:extLst>
        </c:ser>
        <c:ser>
          <c:idx val="4"/>
          <c:order val="4"/>
          <c:tx>
            <c:strRef>
              <c:f>'Stats -Cases'!$N$38</c:f>
              <c:strCache>
                <c:ptCount val="1"/>
                <c:pt idx="0">
                  <c:v>Supervising</c:v>
                </c:pt>
              </c:strCache>
            </c:strRef>
          </c:tx>
          <c:invertIfNegative val="0"/>
          <c:cat>
            <c:strRef>
              <c:f>'Stats -Cases'!$I$39:$I$47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-Cases'!$N$39:$N$47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41-DE4D-99C2-CEC456A86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1089816"/>
        <c:axId val="2121092872"/>
      </c:barChart>
      <c:catAx>
        <c:axId val="2121089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1092872"/>
        <c:crosses val="autoZero"/>
        <c:auto val="1"/>
        <c:lblAlgn val="ctr"/>
        <c:lblOffset val="100"/>
        <c:noMultiLvlLbl val="0"/>
      </c:catAx>
      <c:valAx>
        <c:axId val="2121092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089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Ward</a:t>
            </a:r>
            <a:r>
              <a:rPr lang="en-US" sz="1200" baseline="0"/>
              <a:t> review by referring specialty</a:t>
            </a:r>
          </a:p>
        </c:rich>
      </c:tx>
      <c:layout>
        <c:manualLayout>
          <c:xMode val="edge"/>
          <c:yMode val="edge"/>
          <c:x val="0.22050634295713001"/>
          <c:y val="9.2592592592592605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Ward'!$B$4:$B$9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1-D84A-AE10-22FE22535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Ward review by supervision</a:t>
            </a:r>
          </a:p>
        </c:rich>
      </c:tx>
      <c:layout>
        <c:manualLayout>
          <c:xMode val="edge"/>
          <c:yMode val="edge"/>
          <c:x val="0.271681102362205"/>
          <c:y val="1.38888888888889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'Stats - Ward'!$C$3</c:f>
              <c:strCache>
                <c:ptCount val="1"/>
                <c:pt idx="0">
                  <c:v>Immediate</c:v>
                </c:pt>
              </c:strCache>
            </c:strRef>
          </c:tx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Ward'!$C$4:$C$9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7-174C-96AF-F328362C37E3}"/>
            </c:ext>
          </c:extLst>
        </c:ser>
        <c:ser>
          <c:idx val="1"/>
          <c:order val="1"/>
          <c:tx>
            <c:strRef>
              <c:f>'Stats - Ward'!$D$3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Ward'!$D$4:$D$9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7-174C-96AF-F328362C37E3}"/>
            </c:ext>
          </c:extLst>
        </c:ser>
        <c:ser>
          <c:idx val="2"/>
          <c:order val="2"/>
          <c:tx>
            <c:strRef>
              <c:f>'Stats - Ward'!$E$3</c:f>
              <c:strCache>
                <c:ptCount val="1"/>
                <c:pt idx="0">
                  <c:v>Distant</c:v>
                </c:pt>
              </c:strCache>
            </c:strRef>
          </c:tx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Ward'!$E$4:$E$9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E7-174C-96AF-F328362C37E3}"/>
            </c:ext>
          </c:extLst>
        </c:ser>
        <c:ser>
          <c:idx val="3"/>
          <c:order val="3"/>
          <c:tx>
            <c:strRef>
              <c:f>'Stats - Ward'!$F$3</c:f>
              <c:strCache>
                <c:ptCount val="1"/>
                <c:pt idx="0">
                  <c:v>Independent</c:v>
                </c:pt>
              </c:strCache>
            </c:strRef>
          </c:tx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Ward'!$F$4:$F$9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E7-174C-96AF-F328362C37E3}"/>
            </c:ext>
          </c:extLst>
        </c:ser>
        <c:ser>
          <c:idx val="4"/>
          <c:order val="4"/>
          <c:tx>
            <c:strRef>
              <c:f>'Stats - Ward'!$G$3</c:f>
              <c:strCache>
                <c:ptCount val="1"/>
                <c:pt idx="0">
                  <c:v>Supervising</c:v>
                </c:pt>
              </c:strCache>
            </c:strRef>
          </c:tx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Ward'!$G$4:$G$9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E7-174C-96AF-F328362C3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0658568"/>
        <c:axId val="2110661624"/>
      </c:barChart>
      <c:catAx>
        <c:axId val="2110658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0661624"/>
        <c:crosses val="autoZero"/>
        <c:auto val="1"/>
        <c:lblAlgn val="ctr"/>
        <c:lblOffset val="100"/>
        <c:noMultiLvlLbl val="0"/>
      </c:catAx>
      <c:valAx>
        <c:axId val="2110661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658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Ward review</a:t>
            </a:r>
            <a:r>
              <a:rPr lang="en-US" sz="1200" baseline="0"/>
              <a:t> by time of day</a:t>
            </a:r>
            <a:endParaRPr lang="en-US" sz="1200"/>
          </a:p>
        </c:rich>
      </c:tx>
      <c:layout>
        <c:manualLayout>
          <c:xMode val="edge"/>
          <c:yMode val="edge"/>
          <c:x val="0.27638888888888902"/>
          <c:y val="1.38888888888889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'Stats - Ward'!$H$3</c:f>
              <c:strCache>
                <c:ptCount val="1"/>
                <c:pt idx="0">
                  <c:v>Day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Ward'!$H$4:$H$9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F-EA4F-8BEC-1A566FB81FB1}"/>
            </c:ext>
          </c:extLst>
        </c:ser>
        <c:ser>
          <c:idx val="1"/>
          <c:order val="1"/>
          <c:tx>
            <c:strRef>
              <c:f>'Stats - Ward'!$I$3</c:f>
              <c:strCache>
                <c:ptCount val="1"/>
                <c:pt idx="0">
                  <c:v>Evening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Ward'!$I$4:$I$9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F-EA4F-8BEC-1A566FB81FB1}"/>
            </c:ext>
          </c:extLst>
        </c:ser>
        <c:ser>
          <c:idx val="2"/>
          <c:order val="2"/>
          <c:tx>
            <c:strRef>
              <c:f>'Stats - Ward'!$J$3</c:f>
              <c:strCache>
                <c:ptCount val="1"/>
                <c:pt idx="0">
                  <c:v>Night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Ward'!$J$4:$J$9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F-EA4F-8BEC-1A566FB81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5286648"/>
        <c:axId val="2075281720"/>
      </c:barChart>
      <c:catAx>
        <c:axId val="2075286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5281720"/>
        <c:crosses val="autoZero"/>
        <c:auto val="1"/>
        <c:lblAlgn val="ctr"/>
        <c:lblOffset val="100"/>
        <c:noMultiLvlLbl val="0"/>
      </c:catAx>
      <c:valAx>
        <c:axId val="2075281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5286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'Stats - Transfer'!$C$3</c:f>
              <c:strCache>
                <c:ptCount val="1"/>
                <c:pt idx="0">
                  <c:v>Immediate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Transfer'!$C$4:$C$7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9-CE45-8658-92240B99C505}"/>
            </c:ext>
          </c:extLst>
        </c:ser>
        <c:ser>
          <c:idx val="1"/>
          <c:order val="1"/>
          <c:tx>
            <c:strRef>
              <c:f>'Stats - Transfer'!$D$3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Transfer'!$D$4:$D$7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C9-CE45-8658-92240B99C505}"/>
            </c:ext>
          </c:extLst>
        </c:ser>
        <c:ser>
          <c:idx val="2"/>
          <c:order val="2"/>
          <c:tx>
            <c:strRef>
              <c:f>'Stats - Transfer'!$E$3</c:f>
              <c:strCache>
                <c:ptCount val="1"/>
                <c:pt idx="0">
                  <c:v>Distant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Transfer'!$E$4:$E$7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C9-CE45-8658-92240B99C505}"/>
            </c:ext>
          </c:extLst>
        </c:ser>
        <c:ser>
          <c:idx val="3"/>
          <c:order val="3"/>
          <c:tx>
            <c:strRef>
              <c:f>'Stats - Transfer'!$F$3</c:f>
              <c:strCache>
                <c:ptCount val="1"/>
                <c:pt idx="0">
                  <c:v>Independent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Transfer'!$F$4:$F$7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C9-CE45-8658-92240B99C505}"/>
            </c:ext>
          </c:extLst>
        </c:ser>
        <c:ser>
          <c:idx val="4"/>
          <c:order val="4"/>
          <c:tx>
            <c:strRef>
              <c:f>'Stats - Transfer'!$G$3</c:f>
              <c:strCache>
                <c:ptCount val="1"/>
                <c:pt idx="0">
                  <c:v>Supervising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Transfer'!$G$4:$G$7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C9-CE45-8658-92240B99C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0741608"/>
        <c:axId val="2110744664"/>
      </c:barChart>
      <c:catAx>
        <c:axId val="211074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0744664"/>
        <c:crosses val="autoZero"/>
        <c:auto val="1"/>
        <c:lblAlgn val="ctr"/>
        <c:lblOffset val="100"/>
        <c:noMultiLvlLbl val="0"/>
      </c:catAx>
      <c:valAx>
        <c:axId val="2110744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741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'Stats - Transfer'!$H$3</c:f>
              <c:strCache>
                <c:ptCount val="1"/>
                <c:pt idx="0">
                  <c:v>Day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E-D14F-9D25-BFD6AD171405}"/>
            </c:ext>
          </c:extLst>
        </c:ser>
        <c:ser>
          <c:idx val="1"/>
          <c:order val="1"/>
          <c:tx>
            <c:strRef>
              <c:f>'Stats - Transfer'!$I$3</c:f>
              <c:strCache>
                <c:ptCount val="1"/>
                <c:pt idx="0">
                  <c:v>Evening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Transfer'!$I$4:$I$7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9E-D14F-9D25-BFD6AD171405}"/>
            </c:ext>
          </c:extLst>
        </c:ser>
        <c:ser>
          <c:idx val="2"/>
          <c:order val="2"/>
          <c:tx>
            <c:strRef>
              <c:f>'Stats - Transfer'!$J$3</c:f>
              <c:strCache>
                <c:ptCount val="1"/>
                <c:pt idx="0">
                  <c:v>Night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Transfer'!$J$4:$J$7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9E-D14F-9D25-BFD6AD17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0090296"/>
        <c:axId val="2110087304"/>
      </c:barChart>
      <c:catAx>
        <c:axId val="2110090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0087304"/>
        <c:crosses val="autoZero"/>
        <c:auto val="1"/>
        <c:lblAlgn val="ctr"/>
        <c:lblOffset val="100"/>
        <c:noMultiLvlLbl val="0"/>
      </c:catAx>
      <c:valAx>
        <c:axId val="2110087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090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6</xdr:row>
      <xdr:rowOff>63500</xdr:rowOff>
    </xdr:from>
    <xdr:ext cx="8458200" cy="1201611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25600" y="1054100"/>
          <a:ext cx="8458200" cy="12016110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6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ICU logbook V1.4 (Excel)</a:t>
          </a: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Written by Mark ZY Tan, 2018 -</a:t>
          </a: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NW deanery</a:t>
          </a: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US" sz="11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System requirements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Built on Excel for Mac 2011 v14.6.2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Compatible with Google Shees for mobile data entry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Mac Numbers version available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Downloadable instructions and demo are available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Navigation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Logbook is formatted into several tabs. Navigate by clicking on respective tabs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Statistics are generated automatically from entered data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Please unlock stats sheet to add in your trainee demographic data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For ease of use, move the "Cover" tab to the back after reading it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Tabs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ICU patients</a:t>
          </a: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: for patients on ICU, admitted, seen and re-reviewed. Enter procedures here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Ward review:</a:t>
          </a: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 for patients seen outside and NOT admitted to ICU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Transfers:</a:t>
          </a: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 for patients you have transferred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Data entry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To keep formatting while adding rows, click on entire latest row, then click and drag on blue dot at bottom left of row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Most fields are dropdown menus or tick boxes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DAE stands for Difficult Airway Equipment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List of procedures: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Ascitic tap and drain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Brain-stem death testing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Bronchoscopy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Pleuraltap, chest drain (seldinger and open)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ECMO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Lumbar puncture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Oesophageal doppler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PAC insertion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Percuatneous tracheostomy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Prone positioning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REBOA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Regional block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Sengstaken tube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Ultrasound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You may elaborate on regional blocks and ultrasound in further pop-up menus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In ultrasound, supervision will only be calculated in the Ultrasound section, not directly from Procedures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Contact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If you encounter problems or have suggestions, please write to: </a:t>
          </a: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FF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nwiculogbook@gmail.com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Feel free to edit the fields and formulae, but take note that formulae may malfunction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Share your own edits with us. Please write to: </a:t>
          </a: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FF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nwiculogbook@gmail.com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Acknowledgements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Amieth Yogarajah (Anaesthesia logbook Mac Numbers)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Peter Hersey (Sunderland ICCU ICU logbook Microsoft Excel)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JP Lomas (NW ICU/Anaesthesia, Technical support)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Ajmal Eusuf (NW ICU/Anaesthesia, Advisor)</a:t>
          </a:r>
          <a:endParaRPr kumimoji="0" lang="en-US" sz="11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Known issues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Block success rate formulae only takes into account regional block 1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Intubation count-ifs do not count ward review intubations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If data set is too large, autocalculation may need to be disabled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Verison History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V1.7 (Aug 2021)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Added PICC line and further US modalities	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V1.6 (Sep 2020)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Corrected formula for intubations (range should say !S:S) and RSI (range should say !R:R)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V1.5 (Oct 2019)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Added ESP block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More detailed summary of procedures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V1.4 (Jun 2019)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Conditional formatting for "#DIV/0!" errors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Added in "non-trainee" for teaching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Unlocked trainee demographic data so it can be edited even if page is locked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Minor formulae error in "percentage admitted" under "ICU patients by speciatly and age" in "Stats-Cases" errors in counting trauma and cardiac cases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V1.3 (Feb 2019)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Vascath added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Added in trainee demographic data for ARCP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Adjusted print breaks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V1.2 (Sep 2018)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Added Communication with relatives (please shift OUTCOME column) and COUNTIF in Procedure Summary page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V1.1 (Jul 2018)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Added USS DVT to reflect CUSIC competencies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800100</xdr:colOff>
      <xdr:row>15</xdr:row>
      <xdr:rowOff>38100</xdr:rowOff>
    </xdr:from>
    <xdr:to>
      <xdr:col>13</xdr:col>
      <xdr:colOff>419100</xdr:colOff>
      <xdr:row>33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482600</xdr:colOff>
      <xdr:row>15</xdr:row>
      <xdr:rowOff>38100</xdr:rowOff>
    </xdr:from>
    <xdr:to>
      <xdr:col>6</xdr:col>
      <xdr:colOff>12700</xdr:colOff>
      <xdr:row>33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482600</xdr:colOff>
      <xdr:row>49</xdr:row>
      <xdr:rowOff>50800</xdr:rowOff>
    </xdr:from>
    <xdr:to>
      <xdr:col>6</xdr:col>
      <xdr:colOff>12700</xdr:colOff>
      <xdr:row>67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50800</xdr:colOff>
      <xdr:row>49</xdr:row>
      <xdr:rowOff>63500</xdr:rowOff>
    </xdr:from>
    <xdr:to>
      <xdr:col>13</xdr:col>
      <xdr:colOff>495300</xdr:colOff>
      <xdr:row>67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12</xdr:row>
      <xdr:rowOff>76200</xdr:rowOff>
    </xdr:from>
    <xdr:to>
      <xdr:col>5</xdr:col>
      <xdr:colOff>609600</xdr:colOff>
      <xdr:row>30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12</xdr:row>
      <xdr:rowOff>63500</xdr:rowOff>
    </xdr:from>
    <xdr:to>
      <xdr:col>11</xdr:col>
      <xdr:colOff>673100</xdr:colOff>
      <xdr:row>30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990600</xdr:colOff>
      <xdr:row>12</xdr:row>
      <xdr:rowOff>76200</xdr:rowOff>
    </xdr:from>
    <xdr:to>
      <xdr:col>17</xdr:col>
      <xdr:colOff>203200</xdr:colOff>
      <xdr:row>30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114300</xdr:rowOff>
    </xdr:from>
    <xdr:to>
      <xdr:col>5</xdr:col>
      <xdr:colOff>749300</xdr:colOff>
      <xdr:row>29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660400</xdr:colOff>
      <xdr:row>11</xdr:row>
      <xdr:rowOff>114300</xdr:rowOff>
    </xdr:from>
    <xdr:to>
      <xdr:col>12</xdr:col>
      <xdr:colOff>228600</xdr:colOff>
      <xdr:row>29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279400</xdr:colOff>
      <xdr:row>1</xdr:row>
      <xdr:rowOff>25400</xdr:rowOff>
    </xdr:from>
    <xdr:to>
      <xdr:col>15</xdr:col>
      <xdr:colOff>88900</xdr:colOff>
      <xdr:row>10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241300</xdr:colOff>
      <xdr:row>11</xdr:row>
      <xdr:rowOff>38100</xdr:rowOff>
    </xdr:from>
    <xdr:to>
      <xdr:col>15</xdr:col>
      <xdr:colOff>88900</xdr:colOff>
      <xdr:row>21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241300</xdr:colOff>
      <xdr:row>25</xdr:row>
      <xdr:rowOff>101600</xdr:rowOff>
    </xdr:from>
    <xdr:to>
      <xdr:col>15</xdr:col>
      <xdr:colOff>101600</xdr:colOff>
      <xdr:row>41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3"/>
  <sheetViews>
    <sheetView topLeftCell="AH1" workbookViewId="0">
      <selection activeCell="AK16" sqref="AK16:AK22"/>
    </sheetView>
  </sheetViews>
  <sheetFormatPr baseColWidth="10" defaultRowHeight="13" x14ac:dyDescent="0.15"/>
  <cols>
    <col min="31" max="31" width="14" customWidth="1"/>
    <col min="33" max="33" width="15.33203125" customWidth="1"/>
    <col min="35" max="35" width="13.33203125" customWidth="1"/>
    <col min="37" max="37" width="14.5" bestFit="1" customWidth="1"/>
    <col min="43" max="43" width="15.33203125" customWidth="1"/>
    <col min="44" max="44" width="14.83203125" customWidth="1"/>
  </cols>
  <sheetData>
    <row r="1" spans="1:257" s="8" customFormat="1" ht="105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275</v>
      </c>
      <c r="AD1" s="5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6" t="s">
        <v>38</v>
      </c>
      <c r="AO1" s="6" t="s">
        <v>39</v>
      </c>
      <c r="AP1" s="6" t="s">
        <v>40</v>
      </c>
      <c r="AQ1" s="7" t="s">
        <v>41</v>
      </c>
      <c r="AR1" s="7" t="s">
        <v>42</v>
      </c>
      <c r="AS1" s="7" t="s">
        <v>43</v>
      </c>
      <c r="AT1" s="2" t="s">
        <v>261</v>
      </c>
      <c r="AU1" s="2" t="s">
        <v>274</v>
      </c>
      <c r="AV1" s="11"/>
      <c r="AW1" s="11" t="s">
        <v>282</v>
      </c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</row>
    <row r="2" spans="1:257" ht="14" x14ac:dyDescent="0.15">
      <c r="E2" t="s">
        <v>154</v>
      </c>
      <c r="F2" t="s">
        <v>51</v>
      </c>
      <c r="G2" t="s">
        <v>51</v>
      </c>
      <c r="H2" t="s">
        <v>51</v>
      </c>
      <c r="I2" t="s">
        <v>45</v>
      </c>
      <c r="L2" s="17"/>
      <c r="N2" t="s">
        <v>47</v>
      </c>
      <c r="R2" t="s">
        <v>51</v>
      </c>
      <c r="S2" t="s">
        <v>51</v>
      </c>
      <c r="U2" t="s">
        <v>51</v>
      </c>
      <c r="V2" t="s">
        <v>51</v>
      </c>
      <c r="W2" t="s">
        <v>47</v>
      </c>
      <c r="Y2" t="s">
        <v>51</v>
      </c>
      <c r="Z2" t="s">
        <v>51</v>
      </c>
      <c r="AA2" t="s">
        <v>51</v>
      </c>
      <c r="AB2" t="s">
        <v>47</v>
      </c>
      <c r="AE2" s="16"/>
      <c r="AG2" s="16"/>
      <c r="AI2" s="16"/>
      <c r="AK2" s="16"/>
    </row>
    <row r="3" spans="1:257" ht="28" x14ac:dyDescent="0.15">
      <c r="E3" t="s">
        <v>44</v>
      </c>
      <c r="F3" t="s">
        <v>155</v>
      </c>
      <c r="G3" t="s">
        <v>155</v>
      </c>
      <c r="H3" t="s">
        <v>155</v>
      </c>
      <c r="I3" t="s">
        <v>70</v>
      </c>
      <c r="L3" t="s">
        <v>46</v>
      </c>
      <c r="N3" t="s">
        <v>73</v>
      </c>
      <c r="O3" t="s">
        <v>48</v>
      </c>
      <c r="P3">
        <v>0</v>
      </c>
      <c r="Q3">
        <v>0</v>
      </c>
      <c r="R3" t="s">
        <v>155</v>
      </c>
      <c r="S3" t="s">
        <v>155</v>
      </c>
      <c r="T3" t="s">
        <v>209</v>
      </c>
      <c r="U3" t="s">
        <v>78</v>
      </c>
      <c r="V3" t="s">
        <v>155</v>
      </c>
      <c r="W3" t="s">
        <v>73</v>
      </c>
      <c r="X3" t="s">
        <v>48</v>
      </c>
      <c r="Y3" t="s">
        <v>162</v>
      </c>
      <c r="Z3" t="s">
        <v>162</v>
      </c>
      <c r="AA3" t="s">
        <v>155</v>
      </c>
      <c r="AB3" t="s">
        <v>73</v>
      </c>
      <c r="AC3" t="s">
        <v>155</v>
      </c>
      <c r="AD3" t="s">
        <v>48</v>
      </c>
      <c r="AE3" s="16" t="s">
        <v>137</v>
      </c>
      <c r="AF3" t="s">
        <v>47</v>
      </c>
      <c r="AG3" s="16" t="s">
        <v>137</v>
      </c>
      <c r="AH3" t="s">
        <v>47</v>
      </c>
      <c r="AI3" s="16" t="s">
        <v>137</v>
      </c>
      <c r="AJ3" t="s">
        <v>47</v>
      </c>
      <c r="AK3" s="16" t="s">
        <v>137</v>
      </c>
      <c r="AL3" t="s">
        <v>47</v>
      </c>
      <c r="AN3" t="s">
        <v>81</v>
      </c>
      <c r="AO3" t="s">
        <v>47</v>
      </c>
      <c r="AP3" t="s">
        <v>48</v>
      </c>
      <c r="AQ3" t="s">
        <v>89</v>
      </c>
      <c r="AR3" t="s">
        <v>89</v>
      </c>
      <c r="AS3" t="s">
        <v>155</v>
      </c>
      <c r="AT3" t="s">
        <v>262</v>
      </c>
      <c r="AU3" t="s">
        <v>155</v>
      </c>
      <c r="AW3" t="s">
        <v>283</v>
      </c>
    </row>
    <row r="4" spans="1:257" ht="28" x14ac:dyDescent="0.15">
      <c r="I4" t="s">
        <v>71</v>
      </c>
      <c r="L4" t="s">
        <v>50</v>
      </c>
      <c r="N4" t="s">
        <v>74</v>
      </c>
      <c r="O4" t="s">
        <v>72</v>
      </c>
      <c r="P4">
        <v>1</v>
      </c>
      <c r="Q4">
        <v>1</v>
      </c>
      <c r="T4" t="s">
        <v>210</v>
      </c>
      <c r="U4" t="s">
        <v>49</v>
      </c>
      <c r="W4" t="s">
        <v>74</v>
      </c>
      <c r="X4" t="s">
        <v>72</v>
      </c>
      <c r="Y4" t="s">
        <v>79</v>
      </c>
      <c r="Z4" t="s">
        <v>79</v>
      </c>
      <c r="AB4" t="s">
        <v>74</v>
      </c>
      <c r="AD4" t="s">
        <v>72</v>
      </c>
      <c r="AE4" s="16" t="s">
        <v>138</v>
      </c>
      <c r="AF4" t="s">
        <v>73</v>
      </c>
      <c r="AG4" s="16" t="s">
        <v>138</v>
      </c>
      <c r="AH4" t="s">
        <v>73</v>
      </c>
      <c r="AI4" s="16" t="s">
        <v>138</v>
      </c>
      <c r="AJ4" t="s">
        <v>73</v>
      </c>
      <c r="AK4" s="16" t="s">
        <v>138</v>
      </c>
      <c r="AL4" t="s">
        <v>73</v>
      </c>
      <c r="AN4" t="s">
        <v>296</v>
      </c>
      <c r="AO4" t="s">
        <v>73</v>
      </c>
      <c r="AP4" t="s">
        <v>72</v>
      </c>
      <c r="AQ4" t="s">
        <v>90</v>
      </c>
      <c r="AR4" t="s">
        <v>90</v>
      </c>
      <c r="AS4" t="s">
        <v>51</v>
      </c>
      <c r="AT4" t="s">
        <v>271</v>
      </c>
      <c r="AU4" t="s">
        <v>51</v>
      </c>
      <c r="AW4" t="s">
        <v>284</v>
      </c>
    </row>
    <row r="5" spans="1:257" ht="30" x14ac:dyDescent="0.15">
      <c r="L5" t="s">
        <v>66</v>
      </c>
      <c r="N5" t="s">
        <v>75</v>
      </c>
      <c r="O5" t="s">
        <v>156</v>
      </c>
      <c r="P5">
        <v>2</v>
      </c>
      <c r="Q5">
        <v>2</v>
      </c>
      <c r="T5" t="s">
        <v>211</v>
      </c>
      <c r="U5" t="s">
        <v>161</v>
      </c>
      <c r="W5" t="s">
        <v>216</v>
      </c>
      <c r="X5" t="s">
        <v>156</v>
      </c>
      <c r="Y5" t="s">
        <v>80</v>
      </c>
      <c r="Z5" t="s">
        <v>80</v>
      </c>
      <c r="AB5" t="s">
        <v>216</v>
      </c>
      <c r="AD5" t="s">
        <v>156</v>
      </c>
      <c r="AE5" s="16" t="s">
        <v>139</v>
      </c>
      <c r="AF5" t="s">
        <v>74</v>
      </c>
      <c r="AG5" s="16" t="s">
        <v>139</v>
      </c>
      <c r="AH5" t="s">
        <v>74</v>
      </c>
      <c r="AI5" s="16" t="s">
        <v>139</v>
      </c>
      <c r="AJ5" t="s">
        <v>74</v>
      </c>
      <c r="AK5" s="16" t="s">
        <v>139</v>
      </c>
      <c r="AL5" t="s">
        <v>74</v>
      </c>
      <c r="AN5" t="s">
        <v>82</v>
      </c>
      <c r="AO5" t="s">
        <v>74</v>
      </c>
      <c r="AP5" t="s">
        <v>156</v>
      </c>
      <c r="AQ5" t="s">
        <v>91</v>
      </c>
      <c r="AR5" t="s">
        <v>91</v>
      </c>
      <c r="AT5" t="s">
        <v>263</v>
      </c>
      <c r="AW5" t="s">
        <v>285</v>
      </c>
    </row>
    <row r="6" spans="1:257" ht="28" x14ac:dyDescent="0.15">
      <c r="L6" t="s">
        <v>67</v>
      </c>
      <c r="N6" t="s">
        <v>76</v>
      </c>
      <c r="O6" t="s">
        <v>157</v>
      </c>
      <c r="P6">
        <v>3</v>
      </c>
      <c r="Q6">
        <v>3</v>
      </c>
      <c r="T6" t="s">
        <v>212</v>
      </c>
      <c r="U6" t="s">
        <v>79</v>
      </c>
      <c r="W6" t="s">
        <v>76</v>
      </c>
      <c r="X6" t="s">
        <v>157</v>
      </c>
      <c r="AB6" t="s">
        <v>76</v>
      </c>
      <c r="AD6" t="s">
        <v>157</v>
      </c>
      <c r="AE6" s="16" t="s">
        <v>140</v>
      </c>
      <c r="AF6" t="s">
        <v>216</v>
      </c>
      <c r="AG6" s="16" t="s">
        <v>140</v>
      </c>
      <c r="AH6" t="s">
        <v>216</v>
      </c>
      <c r="AI6" s="16" t="s">
        <v>140</v>
      </c>
      <c r="AJ6" t="s">
        <v>216</v>
      </c>
      <c r="AK6" s="16" t="s">
        <v>140</v>
      </c>
      <c r="AL6" t="s">
        <v>216</v>
      </c>
      <c r="AN6" t="s">
        <v>83</v>
      </c>
      <c r="AO6" t="s">
        <v>216</v>
      </c>
      <c r="AP6" t="s">
        <v>157</v>
      </c>
      <c r="AQ6" t="s">
        <v>92</v>
      </c>
      <c r="AR6" t="s">
        <v>92</v>
      </c>
      <c r="AT6" t="s">
        <v>264</v>
      </c>
      <c r="AW6" t="s">
        <v>286</v>
      </c>
    </row>
    <row r="7" spans="1:257" ht="28" x14ac:dyDescent="0.15">
      <c r="L7" t="s">
        <v>68</v>
      </c>
      <c r="O7" t="s">
        <v>158</v>
      </c>
      <c r="P7">
        <v>4</v>
      </c>
      <c r="T7" t="s">
        <v>213</v>
      </c>
      <c r="U7" t="s">
        <v>12</v>
      </c>
      <c r="X7" t="s">
        <v>158</v>
      </c>
      <c r="AD7" t="s">
        <v>158</v>
      </c>
      <c r="AE7" s="16" t="s">
        <v>141</v>
      </c>
      <c r="AF7" t="s">
        <v>76</v>
      </c>
      <c r="AG7" s="16" t="s">
        <v>141</v>
      </c>
      <c r="AH7" t="s">
        <v>76</v>
      </c>
      <c r="AI7" s="16" t="s">
        <v>141</v>
      </c>
      <c r="AJ7" t="s">
        <v>76</v>
      </c>
      <c r="AK7" s="16" t="s">
        <v>141</v>
      </c>
      <c r="AL7" t="s">
        <v>76</v>
      </c>
      <c r="AN7" t="s">
        <v>232</v>
      </c>
      <c r="AO7" t="s">
        <v>76</v>
      </c>
      <c r="AP7" t="s">
        <v>158</v>
      </c>
      <c r="AQ7" t="s">
        <v>93</v>
      </c>
      <c r="AR7" t="s">
        <v>93</v>
      </c>
      <c r="AT7" t="s">
        <v>265</v>
      </c>
      <c r="AW7" t="s">
        <v>287</v>
      </c>
    </row>
    <row r="8" spans="1:257" ht="30" x14ac:dyDescent="0.15">
      <c r="L8" t="s">
        <v>69</v>
      </c>
      <c r="O8" t="s">
        <v>159</v>
      </c>
      <c r="P8">
        <v>5</v>
      </c>
      <c r="T8" t="s">
        <v>214</v>
      </c>
      <c r="X8" t="s">
        <v>159</v>
      </c>
      <c r="AD8" t="s">
        <v>159</v>
      </c>
      <c r="AE8" s="16" t="s">
        <v>142</v>
      </c>
      <c r="AG8" s="16" t="s">
        <v>142</v>
      </c>
      <c r="AI8" s="16" t="s">
        <v>142</v>
      </c>
      <c r="AK8" s="16" t="s">
        <v>142</v>
      </c>
      <c r="AN8" t="s">
        <v>84</v>
      </c>
      <c r="AP8" t="s">
        <v>159</v>
      </c>
      <c r="AQ8" t="s">
        <v>94</v>
      </c>
      <c r="AR8" t="s">
        <v>94</v>
      </c>
      <c r="AW8" t="s">
        <v>288</v>
      </c>
    </row>
    <row r="9" spans="1:257" ht="30" x14ac:dyDescent="0.15">
      <c r="L9" t="s">
        <v>172</v>
      </c>
      <c r="O9" t="s">
        <v>160</v>
      </c>
      <c r="P9">
        <v>6</v>
      </c>
      <c r="T9" t="s">
        <v>215</v>
      </c>
      <c r="X9" t="s">
        <v>290</v>
      </c>
      <c r="AD9" t="s">
        <v>290</v>
      </c>
      <c r="AE9" s="16" t="s">
        <v>143</v>
      </c>
      <c r="AG9" s="16" t="s">
        <v>143</v>
      </c>
      <c r="AI9" s="16" t="s">
        <v>143</v>
      </c>
      <c r="AK9" s="16" t="s">
        <v>143</v>
      </c>
      <c r="AN9" t="s">
        <v>85</v>
      </c>
      <c r="AP9" t="s">
        <v>160</v>
      </c>
      <c r="AQ9" t="s">
        <v>95</v>
      </c>
      <c r="AR9" t="s">
        <v>95</v>
      </c>
      <c r="AW9" t="s">
        <v>289</v>
      </c>
    </row>
    <row r="10" spans="1:257" ht="45" x14ac:dyDescent="0.15">
      <c r="L10" t="s">
        <v>270</v>
      </c>
      <c r="O10" t="s">
        <v>290</v>
      </c>
      <c r="AE10" s="16" t="s">
        <v>144</v>
      </c>
      <c r="AG10" s="16" t="s">
        <v>144</v>
      </c>
      <c r="AI10" s="16" t="s">
        <v>144</v>
      </c>
      <c r="AK10" s="16" t="s">
        <v>144</v>
      </c>
      <c r="AN10" t="s">
        <v>86</v>
      </c>
      <c r="AP10" t="s">
        <v>290</v>
      </c>
      <c r="AQ10" t="s">
        <v>96</v>
      </c>
      <c r="AR10" t="s">
        <v>96</v>
      </c>
      <c r="AW10" t="s">
        <v>290</v>
      </c>
    </row>
    <row r="11" spans="1:257" ht="28" x14ac:dyDescent="0.15">
      <c r="L11" t="s">
        <v>12</v>
      </c>
      <c r="AE11" s="16" t="s">
        <v>145</v>
      </c>
      <c r="AG11" s="16" t="s">
        <v>145</v>
      </c>
      <c r="AI11" s="16" t="s">
        <v>145</v>
      </c>
      <c r="AK11" s="16" t="s">
        <v>145</v>
      </c>
      <c r="AN11" t="s">
        <v>87</v>
      </c>
      <c r="AQ11" t="s">
        <v>97</v>
      </c>
      <c r="AR11" t="s">
        <v>97</v>
      </c>
    </row>
    <row r="12" spans="1:257" ht="30" x14ac:dyDescent="0.15">
      <c r="AE12" s="16" t="s">
        <v>146</v>
      </c>
      <c r="AG12" s="16" t="s">
        <v>146</v>
      </c>
      <c r="AI12" s="16" t="s">
        <v>146</v>
      </c>
      <c r="AK12" s="16" t="s">
        <v>146</v>
      </c>
      <c r="AN12" t="s">
        <v>88</v>
      </c>
      <c r="AQ12" t="s">
        <v>98</v>
      </c>
      <c r="AR12" t="s">
        <v>98</v>
      </c>
    </row>
    <row r="13" spans="1:257" ht="30" x14ac:dyDescent="0.15">
      <c r="AE13" s="16" t="s">
        <v>147</v>
      </c>
      <c r="AG13" s="16" t="s">
        <v>147</v>
      </c>
      <c r="AI13" s="16" t="s">
        <v>147</v>
      </c>
      <c r="AK13" s="16" t="s">
        <v>147</v>
      </c>
      <c r="AN13" t="s">
        <v>272</v>
      </c>
      <c r="AQ13" t="s">
        <v>99</v>
      </c>
      <c r="AR13" t="s">
        <v>99</v>
      </c>
    </row>
    <row r="14" spans="1:257" ht="28" x14ac:dyDescent="0.15">
      <c r="AE14" s="16" t="s">
        <v>148</v>
      </c>
      <c r="AG14" s="16" t="s">
        <v>148</v>
      </c>
      <c r="AI14" s="16" t="s">
        <v>148</v>
      </c>
      <c r="AK14" s="16" t="s">
        <v>148</v>
      </c>
      <c r="AN14" t="s">
        <v>297</v>
      </c>
      <c r="AQ14" t="s">
        <v>100</v>
      </c>
      <c r="AR14" t="s">
        <v>100</v>
      </c>
    </row>
    <row r="15" spans="1:257" ht="30" x14ac:dyDescent="0.15">
      <c r="AE15" s="16" t="s">
        <v>149</v>
      </c>
      <c r="AG15" s="16" t="s">
        <v>149</v>
      </c>
      <c r="AI15" s="16" t="s">
        <v>149</v>
      </c>
      <c r="AK15" s="16" t="s">
        <v>149</v>
      </c>
      <c r="AN15" t="s">
        <v>12</v>
      </c>
      <c r="AQ15" t="s">
        <v>101</v>
      </c>
      <c r="AR15" t="s">
        <v>101</v>
      </c>
    </row>
    <row r="16" spans="1:257" ht="15" x14ac:dyDescent="0.15">
      <c r="AE16" s="16" t="s">
        <v>298</v>
      </c>
      <c r="AG16" s="16" t="s">
        <v>298</v>
      </c>
      <c r="AI16" s="16" t="s">
        <v>298</v>
      </c>
      <c r="AK16" s="16" t="s">
        <v>298</v>
      </c>
      <c r="AQ16" t="s">
        <v>102</v>
      </c>
      <c r="AR16" t="s">
        <v>102</v>
      </c>
    </row>
    <row r="17" spans="31:44" ht="30" x14ac:dyDescent="0.15">
      <c r="AE17" s="16" t="s">
        <v>150</v>
      </c>
      <c r="AG17" s="16" t="s">
        <v>150</v>
      </c>
      <c r="AI17" s="16" t="s">
        <v>150</v>
      </c>
      <c r="AK17" s="16" t="s">
        <v>150</v>
      </c>
      <c r="AQ17" t="s">
        <v>103</v>
      </c>
      <c r="AR17" t="s">
        <v>103</v>
      </c>
    </row>
    <row r="18" spans="31:44" ht="28" x14ac:dyDescent="0.15">
      <c r="AE18" s="16" t="s">
        <v>268</v>
      </c>
      <c r="AG18" s="16" t="s">
        <v>268</v>
      </c>
      <c r="AI18" s="16" t="s">
        <v>268</v>
      </c>
      <c r="AK18" s="16" t="s">
        <v>268</v>
      </c>
      <c r="AQ18" t="s">
        <v>104</v>
      </c>
      <c r="AR18" t="s">
        <v>104</v>
      </c>
    </row>
    <row r="19" spans="31:44" ht="30" x14ac:dyDescent="0.15">
      <c r="AE19" s="16" t="s">
        <v>151</v>
      </c>
      <c r="AG19" s="16" t="s">
        <v>151</v>
      </c>
      <c r="AI19" s="16" t="s">
        <v>151</v>
      </c>
      <c r="AK19" s="16" t="s">
        <v>151</v>
      </c>
      <c r="AQ19" t="s">
        <v>105</v>
      </c>
      <c r="AR19" t="s">
        <v>105</v>
      </c>
    </row>
    <row r="20" spans="31:44" ht="30" x14ac:dyDescent="0.15">
      <c r="AE20" s="16" t="s">
        <v>152</v>
      </c>
      <c r="AG20" s="16" t="s">
        <v>152</v>
      </c>
      <c r="AI20" s="16" t="s">
        <v>152</v>
      </c>
      <c r="AK20" s="16" t="s">
        <v>152</v>
      </c>
      <c r="AQ20" t="s">
        <v>295</v>
      </c>
      <c r="AR20" t="s">
        <v>295</v>
      </c>
    </row>
    <row r="21" spans="31:44" ht="15" x14ac:dyDescent="0.15">
      <c r="AE21" s="16" t="s">
        <v>153</v>
      </c>
      <c r="AG21" s="16" t="s">
        <v>153</v>
      </c>
      <c r="AI21" s="16" t="s">
        <v>153</v>
      </c>
      <c r="AK21" s="16" t="s">
        <v>153</v>
      </c>
      <c r="AQ21" t="s">
        <v>106</v>
      </c>
      <c r="AR21" t="s">
        <v>106</v>
      </c>
    </row>
    <row r="22" spans="31:44" ht="15" x14ac:dyDescent="0.15">
      <c r="AE22" s="16" t="s">
        <v>12</v>
      </c>
      <c r="AG22" s="16" t="s">
        <v>12</v>
      </c>
      <c r="AI22" s="16" t="s">
        <v>12</v>
      </c>
      <c r="AK22" s="16" t="s">
        <v>12</v>
      </c>
      <c r="AQ22" t="s">
        <v>107</v>
      </c>
      <c r="AR22" t="s">
        <v>107</v>
      </c>
    </row>
    <row r="23" spans="31:44" ht="28" x14ac:dyDescent="0.15">
      <c r="AQ23" t="s">
        <v>108</v>
      </c>
      <c r="AR23" t="s">
        <v>108</v>
      </c>
    </row>
    <row r="24" spans="31:44" ht="14" x14ac:dyDescent="0.15">
      <c r="AQ24" t="s">
        <v>109</v>
      </c>
      <c r="AR24" t="s">
        <v>109</v>
      </c>
    </row>
    <row r="25" spans="31:44" ht="14" x14ac:dyDescent="0.15">
      <c r="AQ25" t="s">
        <v>110</v>
      </c>
      <c r="AR25" t="s">
        <v>110</v>
      </c>
    </row>
    <row r="26" spans="31:44" ht="14" x14ac:dyDescent="0.15">
      <c r="AQ26" t="s">
        <v>111</v>
      </c>
      <c r="AR26" t="s">
        <v>111</v>
      </c>
    </row>
    <row r="27" spans="31:44" ht="28" x14ac:dyDescent="0.15">
      <c r="AQ27" t="s">
        <v>112</v>
      </c>
      <c r="AR27" t="s">
        <v>112</v>
      </c>
    </row>
    <row r="28" spans="31:44" ht="28" x14ac:dyDescent="0.15">
      <c r="AQ28" t="s">
        <v>113</v>
      </c>
      <c r="AR28" t="s">
        <v>113</v>
      </c>
    </row>
    <row r="29" spans="31:44" ht="42" x14ac:dyDescent="0.15">
      <c r="AQ29" t="s">
        <v>114</v>
      </c>
      <c r="AR29" t="s">
        <v>114</v>
      </c>
    </row>
    <row r="30" spans="31:44" ht="28" x14ac:dyDescent="0.15">
      <c r="AQ30" t="s">
        <v>115</v>
      </c>
      <c r="AR30" t="s">
        <v>115</v>
      </c>
    </row>
    <row r="31" spans="31:44" ht="14" x14ac:dyDescent="0.15">
      <c r="AQ31" t="s">
        <v>116</v>
      </c>
      <c r="AR31" t="s">
        <v>116</v>
      </c>
    </row>
    <row r="32" spans="31:44" ht="14" x14ac:dyDescent="0.15">
      <c r="AQ32" t="s">
        <v>117</v>
      </c>
      <c r="AR32" t="s">
        <v>117</v>
      </c>
    </row>
    <row r="33" spans="43:44" ht="28" x14ac:dyDescent="0.15">
      <c r="AQ33" t="s">
        <v>118</v>
      </c>
      <c r="AR33" t="s">
        <v>118</v>
      </c>
    </row>
    <row r="34" spans="43:44" ht="14" x14ac:dyDescent="0.15">
      <c r="AQ34" t="s">
        <v>119</v>
      </c>
      <c r="AR34" t="s">
        <v>119</v>
      </c>
    </row>
    <row r="35" spans="43:44" ht="14" x14ac:dyDescent="0.15">
      <c r="AQ35" t="s">
        <v>120</v>
      </c>
      <c r="AR35" t="s">
        <v>120</v>
      </c>
    </row>
    <row r="36" spans="43:44" ht="14" x14ac:dyDescent="0.15">
      <c r="AQ36" t="s">
        <v>121</v>
      </c>
      <c r="AR36" t="s">
        <v>121</v>
      </c>
    </row>
    <row r="37" spans="43:44" ht="14" x14ac:dyDescent="0.15">
      <c r="AQ37" t="s">
        <v>122</v>
      </c>
      <c r="AR37" t="s">
        <v>122</v>
      </c>
    </row>
    <row r="38" spans="43:44" ht="14" x14ac:dyDescent="0.15">
      <c r="AQ38" t="s">
        <v>123</v>
      </c>
      <c r="AR38" t="s">
        <v>123</v>
      </c>
    </row>
    <row r="39" spans="43:44" ht="14" x14ac:dyDescent="0.15">
      <c r="AQ39" t="s">
        <v>124</v>
      </c>
      <c r="AR39" t="s">
        <v>124</v>
      </c>
    </row>
    <row r="40" spans="43:44" ht="14" x14ac:dyDescent="0.15">
      <c r="AQ40" t="s">
        <v>125</v>
      </c>
      <c r="AR40" t="s">
        <v>125</v>
      </c>
    </row>
    <row r="41" spans="43:44" ht="14" x14ac:dyDescent="0.15">
      <c r="AQ41" t="s">
        <v>126</v>
      </c>
      <c r="AR41" t="s">
        <v>126</v>
      </c>
    </row>
    <row r="42" spans="43:44" ht="14" x14ac:dyDescent="0.15">
      <c r="AQ42" t="s">
        <v>127</v>
      </c>
      <c r="AR42" t="s">
        <v>127</v>
      </c>
    </row>
    <row r="43" spans="43:44" ht="14" x14ac:dyDescent="0.15">
      <c r="AQ43" t="s">
        <v>128</v>
      </c>
      <c r="AR43" t="s">
        <v>128</v>
      </c>
    </row>
    <row r="44" spans="43:44" ht="28" x14ac:dyDescent="0.15">
      <c r="AQ44" t="s">
        <v>129</v>
      </c>
      <c r="AR44" t="s">
        <v>129</v>
      </c>
    </row>
    <row r="45" spans="43:44" ht="14" x14ac:dyDescent="0.15">
      <c r="AQ45" t="s">
        <v>130</v>
      </c>
      <c r="AR45" t="s">
        <v>130</v>
      </c>
    </row>
    <row r="46" spans="43:44" ht="14" x14ac:dyDescent="0.15">
      <c r="AQ46" t="s">
        <v>131</v>
      </c>
      <c r="AR46" t="s">
        <v>131</v>
      </c>
    </row>
    <row r="47" spans="43:44" ht="14" x14ac:dyDescent="0.15">
      <c r="AQ47" t="s">
        <v>132</v>
      </c>
      <c r="AR47" t="s">
        <v>132</v>
      </c>
    </row>
    <row r="48" spans="43:44" ht="14" x14ac:dyDescent="0.15">
      <c r="AQ48" t="s">
        <v>133</v>
      </c>
      <c r="AR48" t="s">
        <v>133</v>
      </c>
    </row>
    <row r="49" spans="1:257" ht="14" x14ac:dyDescent="0.15">
      <c r="AQ49" t="s">
        <v>134</v>
      </c>
      <c r="AR49" t="s">
        <v>134</v>
      </c>
    </row>
    <row r="50" spans="1:257" ht="42" x14ac:dyDescent="0.15">
      <c r="AQ50" t="s">
        <v>135</v>
      </c>
      <c r="AR50" t="s">
        <v>135</v>
      </c>
    </row>
    <row r="51" spans="1:257" ht="14" x14ac:dyDescent="0.15">
      <c r="AQ51" t="s">
        <v>136</v>
      </c>
      <c r="AR51" t="s">
        <v>136</v>
      </c>
    </row>
    <row r="54" spans="1:257" ht="28" x14ac:dyDescent="0.15">
      <c r="A54" s="27" t="s">
        <v>163</v>
      </c>
    </row>
    <row r="55" spans="1:257" s="21" customFormat="1" ht="45" x14ac:dyDescent="0.15">
      <c r="A55" s="18" t="s">
        <v>0</v>
      </c>
      <c r="B55" s="19" t="s">
        <v>1</v>
      </c>
      <c r="C55" s="19" t="s">
        <v>52</v>
      </c>
      <c r="D55" s="19" t="s">
        <v>2</v>
      </c>
      <c r="E55" s="19" t="s">
        <v>3</v>
      </c>
      <c r="F55" s="19" t="s">
        <v>4</v>
      </c>
      <c r="G55" s="19" t="s">
        <v>53</v>
      </c>
      <c r="H55" s="19" t="s">
        <v>54</v>
      </c>
      <c r="I55" s="19" t="s">
        <v>12</v>
      </c>
      <c r="J55" s="19" t="s">
        <v>55</v>
      </c>
      <c r="K55" s="19" t="s">
        <v>13</v>
      </c>
      <c r="L55" s="19" t="s">
        <v>14</v>
      </c>
      <c r="M55" s="19" t="s">
        <v>56</v>
      </c>
      <c r="N55" s="19" t="s">
        <v>57</v>
      </c>
      <c r="O55" s="19" t="s">
        <v>58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/>
      <c r="AF55"/>
      <c r="AG55"/>
      <c r="AH55"/>
      <c r="AI55"/>
      <c r="AJ55"/>
      <c r="AK55"/>
      <c r="AL55" s="20"/>
      <c r="AM55" s="20"/>
      <c r="AN55" s="20"/>
      <c r="AO55" s="20"/>
      <c r="AP55" s="20"/>
      <c r="AQ55"/>
      <c r="AR55"/>
      <c r="AS55" s="20"/>
      <c r="AT55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</row>
    <row r="56" spans="1:257" ht="14" x14ac:dyDescent="0.15">
      <c r="C56" t="s">
        <v>59</v>
      </c>
      <c r="F56" t="s">
        <v>44</v>
      </c>
      <c r="K56" t="s">
        <v>47</v>
      </c>
      <c r="AE56" s="20"/>
      <c r="AF56" s="20"/>
      <c r="AG56" s="20"/>
      <c r="AH56" s="20"/>
      <c r="AI56" s="20"/>
      <c r="AJ56" s="20"/>
      <c r="AK56" s="20"/>
      <c r="AQ56" s="20"/>
      <c r="AR56" s="20"/>
      <c r="AT56" s="20"/>
    </row>
    <row r="57" spans="1:257" ht="42" x14ac:dyDescent="0.15">
      <c r="C57" t="s">
        <v>164</v>
      </c>
      <c r="F57" t="s">
        <v>154</v>
      </c>
      <c r="H57" t="s">
        <v>166</v>
      </c>
      <c r="J57" t="s">
        <v>177</v>
      </c>
      <c r="K57" t="s">
        <v>73</v>
      </c>
      <c r="L57" t="s">
        <v>48</v>
      </c>
      <c r="M57" t="s">
        <v>183</v>
      </c>
      <c r="N57" t="s">
        <v>190</v>
      </c>
    </row>
    <row r="58" spans="1:257" ht="28" x14ac:dyDescent="0.15">
      <c r="C58" t="s">
        <v>165</v>
      </c>
      <c r="H58" t="s">
        <v>168</v>
      </c>
      <c r="J58" t="s">
        <v>46</v>
      </c>
      <c r="K58" t="s">
        <v>74</v>
      </c>
      <c r="L58" t="s">
        <v>72</v>
      </c>
      <c r="M58" t="s">
        <v>184</v>
      </c>
      <c r="N58" t="s">
        <v>191</v>
      </c>
    </row>
    <row r="59" spans="1:257" ht="42" x14ac:dyDescent="0.15">
      <c r="H59" t="s">
        <v>167</v>
      </c>
      <c r="J59" t="s">
        <v>50</v>
      </c>
      <c r="K59" t="s">
        <v>77</v>
      </c>
      <c r="L59" t="s">
        <v>179</v>
      </c>
      <c r="M59" t="s">
        <v>185</v>
      </c>
      <c r="N59" t="s">
        <v>192</v>
      </c>
    </row>
    <row r="60" spans="1:257" ht="28" x14ac:dyDescent="0.15">
      <c r="H60" t="s">
        <v>169</v>
      </c>
      <c r="J60" t="s">
        <v>68</v>
      </c>
      <c r="K60" t="s">
        <v>76</v>
      </c>
      <c r="L60" t="s">
        <v>180</v>
      </c>
      <c r="M60" t="s">
        <v>186</v>
      </c>
      <c r="N60" t="s">
        <v>193</v>
      </c>
    </row>
    <row r="61" spans="1:257" ht="28" x14ac:dyDescent="0.15">
      <c r="H61" t="s">
        <v>7</v>
      </c>
      <c r="J61" t="s">
        <v>178</v>
      </c>
      <c r="L61" t="s">
        <v>181</v>
      </c>
      <c r="M61" t="s">
        <v>187</v>
      </c>
      <c r="N61" t="s">
        <v>175</v>
      </c>
    </row>
    <row r="62" spans="1:257" ht="28" x14ac:dyDescent="0.15">
      <c r="H62" t="s">
        <v>170</v>
      </c>
      <c r="J62" t="s">
        <v>12</v>
      </c>
      <c r="L62" t="s">
        <v>182</v>
      </c>
      <c r="M62" t="s">
        <v>188</v>
      </c>
    </row>
    <row r="63" spans="1:257" ht="28" x14ac:dyDescent="0.15">
      <c r="H63" t="s">
        <v>171</v>
      </c>
      <c r="L63" t="s">
        <v>290</v>
      </c>
      <c r="M63" t="s">
        <v>189</v>
      </c>
    </row>
    <row r="64" spans="1:257" ht="14" x14ac:dyDescent="0.15">
      <c r="H64" t="s">
        <v>172</v>
      </c>
    </row>
    <row r="65" spans="1:257" ht="28" x14ac:dyDescent="0.15">
      <c r="H65" t="s">
        <v>173</v>
      </c>
    </row>
    <row r="66" spans="1:257" ht="28" x14ac:dyDescent="0.15">
      <c r="H66" t="s">
        <v>174</v>
      </c>
    </row>
    <row r="67" spans="1:257" ht="14" x14ac:dyDescent="0.15">
      <c r="H67" t="s">
        <v>175</v>
      </c>
    </row>
    <row r="68" spans="1:257" ht="28" x14ac:dyDescent="0.15">
      <c r="H68" t="s">
        <v>176</v>
      </c>
    </row>
    <row r="69" spans="1:257" ht="14" x14ac:dyDescent="0.15">
      <c r="H69" t="s">
        <v>12</v>
      </c>
    </row>
    <row r="74" spans="1:257" ht="14" x14ac:dyDescent="0.15">
      <c r="A74" s="27" t="s">
        <v>194</v>
      </c>
    </row>
    <row r="75" spans="1:257" s="21" customFormat="1" ht="30" x14ac:dyDescent="0.15">
      <c r="A75" s="18" t="s">
        <v>0</v>
      </c>
      <c r="B75" s="19" t="s">
        <v>1</v>
      </c>
      <c r="C75" s="19" t="s">
        <v>52</v>
      </c>
      <c r="D75" s="19" t="s">
        <v>2</v>
      </c>
      <c r="E75" s="19" t="s">
        <v>3</v>
      </c>
      <c r="F75" s="19" t="s">
        <v>4</v>
      </c>
      <c r="G75" s="19" t="s">
        <v>60</v>
      </c>
      <c r="H75" s="19" t="s">
        <v>61</v>
      </c>
      <c r="I75" s="19" t="s">
        <v>62</v>
      </c>
      <c r="J75" s="19" t="s">
        <v>10</v>
      </c>
      <c r="K75" s="19" t="s">
        <v>63</v>
      </c>
      <c r="L75" s="19" t="s">
        <v>13</v>
      </c>
      <c r="M75" s="19" t="s">
        <v>14</v>
      </c>
      <c r="N75" s="19" t="s">
        <v>58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/>
      <c r="AF75"/>
      <c r="AG75"/>
      <c r="AH75"/>
      <c r="AI75"/>
      <c r="AJ75"/>
      <c r="AK75"/>
      <c r="AL75" s="20"/>
      <c r="AM75" s="20"/>
      <c r="AN75" s="20"/>
      <c r="AO75" s="20"/>
      <c r="AP75" s="20"/>
      <c r="AQ75"/>
      <c r="AR75"/>
      <c r="AS75" s="20"/>
      <c r="AT75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</row>
    <row r="76" spans="1:257" ht="28" x14ac:dyDescent="0.15">
      <c r="C76" t="s">
        <v>59</v>
      </c>
      <c r="F76" t="s">
        <v>44</v>
      </c>
      <c r="G76" t="s">
        <v>64</v>
      </c>
      <c r="K76" t="s">
        <v>155</v>
      </c>
      <c r="L76" t="s">
        <v>47</v>
      </c>
      <c r="AE76" s="20"/>
      <c r="AF76" s="20"/>
      <c r="AG76" s="20"/>
      <c r="AH76" s="20"/>
      <c r="AI76" s="20"/>
      <c r="AJ76" s="20"/>
      <c r="AK76" s="20"/>
      <c r="AQ76" s="20"/>
      <c r="AR76" s="20"/>
      <c r="AT76" s="20"/>
    </row>
    <row r="77" spans="1:257" ht="28" x14ac:dyDescent="0.15">
      <c r="C77" t="s">
        <v>164</v>
      </c>
      <c r="F77" t="s">
        <v>154</v>
      </c>
      <c r="G77" t="s">
        <v>195</v>
      </c>
      <c r="H77" t="s">
        <v>65</v>
      </c>
      <c r="K77" t="s">
        <v>51</v>
      </c>
      <c r="L77" t="s">
        <v>73</v>
      </c>
      <c r="M77" t="s">
        <v>199</v>
      </c>
    </row>
    <row r="78" spans="1:257" ht="14" x14ac:dyDescent="0.15">
      <c r="C78" t="s">
        <v>165</v>
      </c>
      <c r="H78" t="s">
        <v>196</v>
      </c>
      <c r="L78" t="s">
        <v>74</v>
      </c>
      <c r="M78" t="s">
        <v>72</v>
      </c>
    </row>
    <row r="79" spans="1:257" ht="28" x14ac:dyDescent="0.15">
      <c r="H79" t="s">
        <v>197</v>
      </c>
      <c r="L79" t="s">
        <v>77</v>
      </c>
      <c r="M79" t="s">
        <v>156</v>
      </c>
    </row>
    <row r="80" spans="1:257" ht="14" x14ac:dyDescent="0.15">
      <c r="H80" t="s">
        <v>198</v>
      </c>
      <c r="L80" t="s">
        <v>76</v>
      </c>
      <c r="M80" t="s">
        <v>180</v>
      </c>
    </row>
    <row r="81" spans="13:13" ht="14" x14ac:dyDescent="0.15">
      <c r="M81" t="s">
        <v>181</v>
      </c>
    </row>
    <row r="82" spans="13:13" ht="14" x14ac:dyDescent="0.15">
      <c r="M82" t="s">
        <v>182</v>
      </c>
    </row>
    <row r="83" spans="13:13" ht="14" x14ac:dyDescent="0.15">
      <c r="M83" t="s">
        <v>290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topLeftCell="A34" workbookViewId="0">
      <selection activeCell="F79" sqref="F79"/>
    </sheetView>
  </sheetViews>
  <sheetFormatPr baseColWidth="10" defaultRowHeight="13" x14ac:dyDescent="0.15"/>
  <sheetData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X21"/>
  <sheetViews>
    <sheetView showGridLines="0" workbookViewId="0">
      <pane xSplit="1" ySplit="1" topLeftCell="AJ2" activePane="bottomRight" state="frozen"/>
      <selection pane="topRight"/>
      <selection pane="bottomLeft"/>
      <selection pane="bottomRight" activeCell="AP2" sqref="AP2:AP21"/>
    </sheetView>
  </sheetViews>
  <sheetFormatPr baseColWidth="10" defaultColWidth="9.83203125" defaultRowHeight="14" x14ac:dyDescent="0.15"/>
  <cols>
    <col min="1" max="1" width="5.83203125" style="15" bestFit="1" customWidth="1"/>
    <col min="2" max="2" width="11.83203125" style="11" bestFit="1" customWidth="1"/>
    <col min="3" max="3" width="13.5" style="11" customWidth="1"/>
    <col min="4" max="4" width="6.6640625" style="11" customWidth="1"/>
    <col min="5" max="5" width="9.33203125" style="11" customWidth="1"/>
    <col min="6" max="6" width="13" style="11" customWidth="1"/>
    <col min="7" max="8" width="11.5" style="11" customWidth="1"/>
    <col min="9" max="9" width="14.1640625" style="11" customWidth="1"/>
    <col min="10" max="11" width="38.6640625" style="11" customWidth="1"/>
    <col min="12" max="12" width="24.5" style="11" customWidth="1"/>
    <col min="13" max="14" width="16.1640625" style="11" customWidth="1"/>
    <col min="15" max="15" width="15.1640625" style="11" customWidth="1"/>
    <col min="16" max="16" width="16.6640625" style="11" customWidth="1"/>
    <col min="17" max="17" width="11.83203125" style="11" customWidth="1"/>
    <col min="18" max="18" width="6.1640625" style="11" customWidth="1"/>
    <col min="19" max="19" width="12.6640625" style="11" customWidth="1"/>
    <col min="20" max="20" width="19.6640625" style="11" customWidth="1"/>
    <col min="21" max="21" width="12.83203125" style="11" customWidth="1"/>
    <col min="22" max="22" width="6.5" style="11" customWidth="1"/>
    <col min="23" max="23" width="16.1640625" style="11" customWidth="1"/>
    <col min="24" max="24" width="16" style="11" customWidth="1"/>
    <col min="25" max="26" width="14" style="11" customWidth="1"/>
    <col min="27" max="27" width="6.5" style="11" customWidth="1"/>
    <col min="28" max="28" width="16.1640625" style="11" customWidth="1"/>
    <col min="29" max="29" width="7.33203125" style="11" customWidth="1"/>
    <col min="30" max="30" width="17.33203125" style="11" customWidth="1"/>
    <col min="31" max="32" width="19.5" style="11" customWidth="1"/>
    <col min="33" max="34" width="18.33203125" style="11" customWidth="1"/>
    <col min="35" max="36" width="20.5" style="11" customWidth="1"/>
    <col min="37" max="38" width="19.6640625" style="11" customWidth="1"/>
    <col min="39" max="39" width="49.6640625" style="11" customWidth="1"/>
    <col min="40" max="40" width="13" style="11" customWidth="1"/>
    <col min="41" max="41" width="16.1640625" style="11" customWidth="1"/>
    <col min="42" max="42" width="13" style="11" customWidth="1"/>
    <col min="43" max="43" width="16.1640625" style="11" customWidth="1"/>
    <col min="44" max="44" width="12.83203125" style="11" customWidth="1"/>
    <col min="45" max="45" width="20.6640625" style="11" customWidth="1"/>
    <col min="46" max="46" width="20.1640625" style="11" customWidth="1"/>
    <col min="47" max="48" width="14.5" style="11" customWidth="1"/>
    <col min="49" max="49" width="17.83203125" style="11" customWidth="1"/>
    <col min="50" max="258" width="9.83203125" style="11" customWidth="1"/>
    <col min="259" max="16384" width="9.83203125" style="8"/>
  </cols>
  <sheetData>
    <row r="1" spans="1:49" ht="60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5" t="s">
        <v>24</v>
      </c>
      <c r="Z1" s="5" t="s">
        <v>249</v>
      </c>
      <c r="AA1" s="5" t="s">
        <v>26</v>
      </c>
      <c r="AB1" s="5" t="s">
        <v>27</v>
      </c>
      <c r="AC1" s="5" t="s">
        <v>275</v>
      </c>
      <c r="AD1" s="5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6" t="s">
        <v>250</v>
      </c>
      <c r="AO1" s="6" t="s">
        <v>251</v>
      </c>
      <c r="AP1" s="6" t="s">
        <v>252</v>
      </c>
      <c r="AQ1" s="6" t="s">
        <v>253</v>
      </c>
      <c r="AR1" s="6" t="s">
        <v>40</v>
      </c>
      <c r="AS1" s="7" t="s">
        <v>41</v>
      </c>
      <c r="AT1" s="7" t="s">
        <v>42</v>
      </c>
      <c r="AU1" s="7" t="s">
        <v>43</v>
      </c>
      <c r="AV1" s="2" t="s">
        <v>273</v>
      </c>
      <c r="AW1" s="2" t="s">
        <v>261</v>
      </c>
    </row>
    <row r="2" spans="1:49" ht="15" x14ac:dyDescent="0.15">
      <c r="A2" s="9">
        <v>1</v>
      </c>
      <c r="B2" s="12">
        <v>41274</v>
      </c>
      <c r="C2" s="12">
        <v>2192</v>
      </c>
      <c r="D2" s="13">
        <f>DATEDIF(C2,B2,"Y")</f>
        <v>107</v>
      </c>
      <c r="E2" s="11" t="s">
        <v>44</v>
      </c>
      <c r="F2" s="11" t="s">
        <v>51</v>
      </c>
      <c r="G2" s="11" t="s">
        <v>51</v>
      </c>
      <c r="H2" s="11" t="s">
        <v>51</v>
      </c>
      <c r="I2" s="11" t="s">
        <v>45</v>
      </c>
      <c r="J2" s="10" t="s">
        <v>248</v>
      </c>
      <c r="K2" s="10"/>
      <c r="M2" s="10"/>
      <c r="N2" s="11" t="s">
        <v>47</v>
      </c>
      <c r="P2" s="14"/>
      <c r="Q2" s="14"/>
      <c r="R2" s="11" t="s">
        <v>51</v>
      </c>
      <c r="S2" s="11" t="s">
        <v>51</v>
      </c>
      <c r="T2" s="10"/>
      <c r="U2" s="11" t="s">
        <v>51</v>
      </c>
      <c r="V2" s="11" t="s">
        <v>51</v>
      </c>
      <c r="W2" s="11" t="s">
        <v>47</v>
      </c>
      <c r="Y2" s="11" t="s">
        <v>51</v>
      </c>
      <c r="Z2" s="11" t="s">
        <v>51</v>
      </c>
      <c r="AA2" s="11" t="s">
        <v>51</v>
      </c>
      <c r="AB2" s="11" t="s">
        <v>47</v>
      </c>
      <c r="AM2" s="10"/>
      <c r="AO2" s="11" t="s">
        <v>47</v>
      </c>
      <c r="AQ2" s="11" t="s">
        <v>47</v>
      </c>
      <c r="AW2" s="10"/>
    </row>
    <row r="3" spans="1:49" ht="15" x14ac:dyDescent="0.15">
      <c r="A3" s="9">
        <f t="shared" ref="A3:A7" si="0">A2+1</f>
        <v>2</v>
      </c>
      <c r="B3" s="12"/>
      <c r="C3" s="12"/>
      <c r="D3" s="13">
        <f t="shared" ref="D3:D15" si="1">DATEDIF(C3,B3,"Y")</f>
        <v>0</v>
      </c>
      <c r="E3" s="11" t="s">
        <v>44</v>
      </c>
      <c r="F3" s="11" t="s">
        <v>51</v>
      </c>
      <c r="G3" s="11" t="s">
        <v>51</v>
      </c>
      <c r="H3" s="11" t="s">
        <v>51</v>
      </c>
      <c r="I3" s="11" t="s">
        <v>45</v>
      </c>
      <c r="J3" s="10"/>
      <c r="K3" s="10"/>
      <c r="M3" s="10"/>
      <c r="N3" s="11" t="s">
        <v>47</v>
      </c>
      <c r="P3" s="14"/>
      <c r="Q3" s="14"/>
      <c r="R3" s="11" t="s">
        <v>51</v>
      </c>
      <c r="S3" s="11" t="s">
        <v>51</v>
      </c>
      <c r="T3" s="10"/>
      <c r="U3" s="11" t="s">
        <v>51</v>
      </c>
      <c r="V3" s="11" t="s">
        <v>51</v>
      </c>
      <c r="W3" s="11" t="s">
        <v>47</v>
      </c>
      <c r="Y3" s="11" t="s">
        <v>51</v>
      </c>
      <c r="Z3" s="11" t="s">
        <v>51</v>
      </c>
      <c r="AA3" s="11" t="s">
        <v>51</v>
      </c>
      <c r="AB3" s="11" t="s">
        <v>47</v>
      </c>
      <c r="AM3" s="10"/>
      <c r="AO3" s="11" t="s">
        <v>47</v>
      </c>
      <c r="AQ3" s="11" t="s">
        <v>47</v>
      </c>
      <c r="AW3" s="10"/>
    </row>
    <row r="4" spans="1:49" ht="15" x14ac:dyDescent="0.15">
      <c r="A4" s="9">
        <f t="shared" si="0"/>
        <v>3</v>
      </c>
      <c r="B4" s="12"/>
      <c r="C4" s="12"/>
      <c r="D4" s="13">
        <f>DATEDIF(C4,B4,"Y")</f>
        <v>0</v>
      </c>
      <c r="E4" s="11" t="s">
        <v>44</v>
      </c>
      <c r="F4" s="11" t="s">
        <v>51</v>
      </c>
      <c r="G4" s="11" t="s">
        <v>51</v>
      </c>
      <c r="H4" s="11" t="s">
        <v>51</v>
      </c>
      <c r="I4" s="11" t="s">
        <v>45</v>
      </c>
      <c r="J4" s="10"/>
      <c r="K4" s="10"/>
      <c r="M4" s="10"/>
      <c r="N4" s="11" t="s">
        <v>47</v>
      </c>
      <c r="P4" s="14"/>
      <c r="Q4" s="14"/>
      <c r="R4" s="11" t="s">
        <v>51</v>
      </c>
      <c r="S4" s="11" t="s">
        <v>51</v>
      </c>
      <c r="T4" s="10"/>
      <c r="U4" s="11" t="s">
        <v>51</v>
      </c>
      <c r="V4" s="11" t="s">
        <v>51</v>
      </c>
      <c r="W4" s="11" t="s">
        <v>47</v>
      </c>
      <c r="Y4" s="11" t="s">
        <v>51</v>
      </c>
      <c r="Z4" s="11" t="s">
        <v>51</v>
      </c>
      <c r="AA4" s="11" t="s">
        <v>51</v>
      </c>
      <c r="AB4" s="11" t="s">
        <v>47</v>
      </c>
      <c r="AM4" s="10"/>
      <c r="AO4" s="11" t="s">
        <v>47</v>
      </c>
      <c r="AQ4" s="11" t="s">
        <v>47</v>
      </c>
      <c r="AW4" s="10"/>
    </row>
    <row r="5" spans="1:49" ht="15" x14ac:dyDescent="0.15">
      <c r="A5" s="9">
        <f t="shared" si="0"/>
        <v>4</v>
      </c>
      <c r="B5" s="12"/>
      <c r="C5" s="12"/>
      <c r="D5" s="13">
        <f t="shared" si="1"/>
        <v>0</v>
      </c>
      <c r="E5" s="11" t="s">
        <v>44</v>
      </c>
      <c r="F5" s="11" t="s">
        <v>51</v>
      </c>
      <c r="G5" s="11" t="s">
        <v>51</v>
      </c>
      <c r="H5" s="11" t="s">
        <v>51</v>
      </c>
      <c r="I5" s="11" t="s">
        <v>45</v>
      </c>
      <c r="J5" s="10"/>
      <c r="K5" s="10"/>
      <c r="M5" s="10"/>
      <c r="N5" s="11" t="s">
        <v>47</v>
      </c>
      <c r="P5" s="14"/>
      <c r="Q5" s="14"/>
      <c r="R5" s="11" t="s">
        <v>51</v>
      </c>
      <c r="S5" s="11" t="s">
        <v>51</v>
      </c>
      <c r="T5" s="10"/>
      <c r="U5" s="11" t="s">
        <v>51</v>
      </c>
      <c r="V5" s="11" t="s">
        <v>51</v>
      </c>
      <c r="W5" s="11" t="s">
        <v>47</v>
      </c>
      <c r="Y5" s="11" t="s">
        <v>51</v>
      </c>
      <c r="Z5" s="11" t="s">
        <v>51</v>
      </c>
      <c r="AA5" s="11" t="s">
        <v>51</v>
      </c>
      <c r="AB5" s="11" t="s">
        <v>47</v>
      </c>
      <c r="AM5" s="10"/>
      <c r="AO5" s="11" t="s">
        <v>47</v>
      </c>
      <c r="AQ5" s="11" t="s">
        <v>47</v>
      </c>
      <c r="AW5" s="10"/>
    </row>
    <row r="6" spans="1:49" ht="15" x14ac:dyDescent="0.15">
      <c r="A6" s="9">
        <f t="shared" si="0"/>
        <v>5</v>
      </c>
      <c r="B6" s="12"/>
      <c r="C6" s="12"/>
      <c r="D6" s="13">
        <f t="shared" si="1"/>
        <v>0</v>
      </c>
      <c r="E6" s="11" t="s">
        <v>44</v>
      </c>
      <c r="F6" s="11" t="s">
        <v>51</v>
      </c>
      <c r="G6" s="11" t="s">
        <v>51</v>
      </c>
      <c r="H6" s="11" t="s">
        <v>51</v>
      </c>
      <c r="I6" s="11" t="s">
        <v>45</v>
      </c>
      <c r="J6" s="10"/>
      <c r="K6" s="10"/>
      <c r="M6" s="10"/>
      <c r="N6" s="11" t="s">
        <v>47</v>
      </c>
      <c r="P6" s="14"/>
      <c r="Q6" s="14"/>
      <c r="R6" s="11" t="s">
        <v>51</v>
      </c>
      <c r="S6" s="11" t="s">
        <v>51</v>
      </c>
      <c r="T6" s="10"/>
      <c r="U6" s="11" t="s">
        <v>51</v>
      </c>
      <c r="V6" s="11" t="s">
        <v>51</v>
      </c>
      <c r="W6" s="11" t="s">
        <v>47</v>
      </c>
      <c r="Y6" s="11" t="s">
        <v>51</v>
      </c>
      <c r="Z6" s="11" t="s">
        <v>51</v>
      </c>
      <c r="AA6" s="11" t="s">
        <v>51</v>
      </c>
      <c r="AB6" s="11" t="s">
        <v>47</v>
      </c>
      <c r="AM6" s="10"/>
      <c r="AO6" s="11" t="s">
        <v>47</v>
      </c>
      <c r="AQ6" s="11" t="s">
        <v>47</v>
      </c>
      <c r="AW6" s="10"/>
    </row>
    <row r="7" spans="1:49" ht="15" x14ac:dyDescent="0.15">
      <c r="A7" s="9">
        <f t="shared" si="0"/>
        <v>6</v>
      </c>
      <c r="B7" s="12"/>
      <c r="C7" s="12"/>
      <c r="D7" s="13">
        <f t="shared" si="1"/>
        <v>0</v>
      </c>
      <c r="E7" s="11" t="s">
        <v>44</v>
      </c>
      <c r="F7" s="11" t="s">
        <v>51</v>
      </c>
      <c r="G7" s="11" t="s">
        <v>51</v>
      </c>
      <c r="H7" s="11" t="s">
        <v>51</v>
      </c>
      <c r="I7" s="11" t="s">
        <v>45</v>
      </c>
      <c r="J7" s="10"/>
      <c r="K7" s="10"/>
      <c r="M7" s="10"/>
      <c r="N7" s="11" t="s">
        <v>47</v>
      </c>
      <c r="P7" s="14"/>
      <c r="Q7" s="14"/>
      <c r="R7" s="11" t="s">
        <v>51</v>
      </c>
      <c r="S7" s="11" t="s">
        <v>51</v>
      </c>
      <c r="T7" s="10"/>
      <c r="U7" s="11" t="s">
        <v>51</v>
      </c>
      <c r="V7" s="11" t="s">
        <v>51</v>
      </c>
      <c r="W7" s="11" t="s">
        <v>47</v>
      </c>
      <c r="Y7" s="11" t="s">
        <v>51</v>
      </c>
      <c r="Z7" s="11" t="s">
        <v>51</v>
      </c>
      <c r="AA7" s="11" t="s">
        <v>51</v>
      </c>
      <c r="AB7" s="11" t="s">
        <v>47</v>
      </c>
      <c r="AM7" s="10"/>
      <c r="AO7" s="11" t="s">
        <v>47</v>
      </c>
      <c r="AQ7" s="11" t="s">
        <v>47</v>
      </c>
      <c r="AW7" s="10"/>
    </row>
    <row r="8" spans="1:49" ht="15" x14ac:dyDescent="0.15">
      <c r="A8" s="9">
        <f>A7+1</f>
        <v>7</v>
      </c>
      <c r="B8" s="12"/>
      <c r="C8" s="12"/>
      <c r="D8" s="13">
        <f t="shared" si="1"/>
        <v>0</v>
      </c>
      <c r="E8" s="11" t="s">
        <v>44</v>
      </c>
      <c r="F8" s="11" t="s">
        <v>51</v>
      </c>
      <c r="G8" s="11" t="s">
        <v>51</v>
      </c>
      <c r="H8" s="11" t="s">
        <v>51</v>
      </c>
      <c r="I8" s="11" t="s">
        <v>45</v>
      </c>
      <c r="J8" s="10"/>
      <c r="K8" s="10"/>
      <c r="M8" s="10"/>
      <c r="N8" s="11" t="s">
        <v>47</v>
      </c>
      <c r="P8" s="14"/>
      <c r="Q8" s="14"/>
      <c r="R8" s="11" t="s">
        <v>51</v>
      </c>
      <c r="S8" s="11" t="s">
        <v>51</v>
      </c>
      <c r="T8" s="10"/>
      <c r="U8" s="11" t="s">
        <v>51</v>
      </c>
      <c r="V8" s="11" t="s">
        <v>51</v>
      </c>
      <c r="W8" s="11" t="s">
        <v>47</v>
      </c>
      <c r="Y8" s="11" t="s">
        <v>51</v>
      </c>
      <c r="Z8" s="11" t="s">
        <v>51</v>
      </c>
      <c r="AA8" s="11" t="s">
        <v>51</v>
      </c>
      <c r="AB8" s="11" t="s">
        <v>47</v>
      </c>
      <c r="AM8" s="10"/>
      <c r="AO8" s="11" t="s">
        <v>47</v>
      </c>
      <c r="AQ8" s="11" t="s">
        <v>47</v>
      </c>
      <c r="AW8" s="10"/>
    </row>
    <row r="9" spans="1:49" ht="15" x14ac:dyDescent="0.15">
      <c r="A9" s="9">
        <f t="shared" ref="A9:A21" si="2">A8+1</f>
        <v>8</v>
      </c>
      <c r="D9" s="13">
        <f t="shared" si="1"/>
        <v>0</v>
      </c>
      <c r="E9" s="11" t="s">
        <v>44</v>
      </c>
      <c r="F9" s="11" t="s">
        <v>51</v>
      </c>
      <c r="G9" s="11" t="s">
        <v>51</v>
      </c>
      <c r="H9" s="11" t="s">
        <v>51</v>
      </c>
      <c r="I9" s="11" t="s">
        <v>45</v>
      </c>
      <c r="N9" s="11" t="s">
        <v>47</v>
      </c>
      <c r="P9" s="14"/>
      <c r="Q9" s="14"/>
      <c r="R9" s="11" t="s">
        <v>51</v>
      </c>
      <c r="S9" s="11" t="s">
        <v>51</v>
      </c>
      <c r="T9" s="10"/>
      <c r="U9" s="11" t="s">
        <v>51</v>
      </c>
      <c r="V9" s="11" t="s">
        <v>51</v>
      </c>
      <c r="W9" s="11" t="s">
        <v>47</v>
      </c>
      <c r="Y9" s="11" t="s">
        <v>51</v>
      </c>
      <c r="Z9" s="11" t="s">
        <v>51</v>
      </c>
      <c r="AA9" s="11" t="s">
        <v>51</v>
      </c>
      <c r="AB9" s="11" t="s">
        <v>47</v>
      </c>
      <c r="AO9" s="11" t="s">
        <v>47</v>
      </c>
      <c r="AQ9" s="11" t="s">
        <v>47</v>
      </c>
      <c r="AW9" s="10"/>
    </row>
    <row r="10" spans="1:49" ht="15" x14ac:dyDescent="0.15">
      <c r="A10" s="9">
        <f t="shared" si="2"/>
        <v>9</v>
      </c>
      <c r="D10" s="13">
        <f t="shared" si="1"/>
        <v>0</v>
      </c>
      <c r="E10" s="11" t="s">
        <v>44</v>
      </c>
      <c r="F10" s="11" t="s">
        <v>51</v>
      </c>
      <c r="G10" s="11" t="s">
        <v>51</v>
      </c>
      <c r="H10" s="11" t="s">
        <v>51</v>
      </c>
      <c r="I10" s="11" t="s">
        <v>45</v>
      </c>
      <c r="N10" s="11" t="s">
        <v>47</v>
      </c>
      <c r="P10" s="14"/>
      <c r="Q10" s="14"/>
      <c r="R10" s="11" t="s">
        <v>51</v>
      </c>
      <c r="S10" s="11" t="s">
        <v>51</v>
      </c>
      <c r="T10" s="10"/>
      <c r="U10" s="11" t="s">
        <v>51</v>
      </c>
      <c r="V10" s="11" t="s">
        <v>51</v>
      </c>
      <c r="W10" s="11" t="s">
        <v>47</v>
      </c>
      <c r="Y10" s="11" t="s">
        <v>51</v>
      </c>
      <c r="Z10" s="11" t="s">
        <v>51</v>
      </c>
      <c r="AA10" s="11" t="s">
        <v>51</v>
      </c>
      <c r="AB10" s="11" t="s">
        <v>47</v>
      </c>
      <c r="AO10" s="11" t="s">
        <v>47</v>
      </c>
      <c r="AQ10" s="11" t="s">
        <v>47</v>
      </c>
      <c r="AW10" s="10"/>
    </row>
    <row r="11" spans="1:49" ht="15" x14ac:dyDescent="0.15">
      <c r="A11" s="9">
        <f t="shared" si="2"/>
        <v>10</v>
      </c>
      <c r="D11" s="13">
        <f t="shared" si="1"/>
        <v>0</v>
      </c>
      <c r="E11" s="11" t="s">
        <v>44</v>
      </c>
      <c r="F11" s="11" t="s">
        <v>51</v>
      </c>
      <c r="G11" s="11" t="s">
        <v>51</v>
      </c>
      <c r="H11" s="11" t="s">
        <v>51</v>
      </c>
      <c r="I11" s="11" t="s">
        <v>45</v>
      </c>
      <c r="N11" s="11" t="s">
        <v>47</v>
      </c>
      <c r="P11" s="14"/>
      <c r="Q11" s="14"/>
      <c r="R11" s="11" t="s">
        <v>51</v>
      </c>
      <c r="S11" s="11" t="s">
        <v>51</v>
      </c>
      <c r="T11" s="10"/>
      <c r="U11" s="11" t="s">
        <v>51</v>
      </c>
      <c r="V11" s="11" t="s">
        <v>51</v>
      </c>
      <c r="W11" s="11" t="s">
        <v>47</v>
      </c>
      <c r="Y11" s="11" t="s">
        <v>51</v>
      </c>
      <c r="Z11" s="11" t="s">
        <v>51</v>
      </c>
      <c r="AA11" s="11" t="s">
        <v>51</v>
      </c>
      <c r="AB11" s="11" t="s">
        <v>47</v>
      </c>
      <c r="AO11" s="11" t="s">
        <v>47</v>
      </c>
      <c r="AQ11" s="11" t="s">
        <v>47</v>
      </c>
      <c r="AW11" s="10"/>
    </row>
    <row r="12" spans="1:49" ht="15" x14ac:dyDescent="0.15">
      <c r="A12" s="9">
        <f t="shared" si="2"/>
        <v>11</v>
      </c>
      <c r="D12" s="13">
        <f t="shared" si="1"/>
        <v>0</v>
      </c>
      <c r="E12" s="11" t="s">
        <v>44</v>
      </c>
      <c r="F12" s="11" t="s">
        <v>51</v>
      </c>
      <c r="G12" s="11" t="s">
        <v>51</v>
      </c>
      <c r="H12" s="11" t="s">
        <v>51</v>
      </c>
      <c r="I12" s="11" t="s">
        <v>45</v>
      </c>
      <c r="N12" s="11" t="s">
        <v>47</v>
      </c>
      <c r="P12" s="14"/>
      <c r="Q12" s="14"/>
      <c r="R12" s="11" t="s">
        <v>51</v>
      </c>
      <c r="S12" s="11" t="s">
        <v>51</v>
      </c>
      <c r="T12" s="10"/>
      <c r="U12" s="11" t="s">
        <v>51</v>
      </c>
      <c r="V12" s="11" t="s">
        <v>51</v>
      </c>
      <c r="W12" s="11" t="s">
        <v>47</v>
      </c>
      <c r="Y12" s="11" t="s">
        <v>51</v>
      </c>
      <c r="Z12" s="11" t="s">
        <v>51</v>
      </c>
      <c r="AA12" s="11" t="s">
        <v>51</v>
      </c>
      <c r="AB12" s="11" t="s">
        <v>47</v>
      </c>
      <c r="AO12" s="11" t="s">
        <v>47</v>
      </c>
      <c r="AQ12" s="11" t="s">
        <v>47</v>
      </c>
      <c r="AW12" s="10"/>
    </row>
    <row r="13" spans="1:49" ht="15" x14ac:dyDescent="0.15">
      <c r="A13" s="9">
        <f t="shared" si="2"/>
        <v>12</v>
      </c>
      <c r="D13" s="13">
        <f t="shared" si="1"/>
        <v>0</v>
      </c>
      <c r="E13" s="11" t="s">
        <v>44</v>
      </c>
      <c r="F13" s="11" t="s">
        <v>51</v>
      </c>
      <c r="G13" s="11" t="s">
        <v>51</v>
      </c>
      <c r="H13" s="11" t="s">
        <v>51</v>
      </c>
      <c r="I13" s="11" t="s">
        <v>45</v>
      </c>
      <c r="N13" s="11" t="s">
        <v>47</v>
      </c>
      <c r="P13" s="14"/>
      <c r="Q13" s="14"/>
      <c r="R13" s="11" t="s">
        <v>51</v>
      </c>
      <c r="S13" s="11" t="s">
        <v>51</v>
      </c>
      <c r="T13" s="10"/>
      <c r="U13" s="11" t="s">
        <v>51</v>
      </c>
      <c r="V13" s="11" t="s">
        <v>51</v>
      </c>
      <c r="W13" s="11" t="s">
        <v>47</v>
      </c>
      <c r="Y13" s="11" t="s">
        <v>51</v>
      </c>
      <c r="Z13" s="11" t="s">
        <v>51</v>
      </c>
      <c r="AA13" s="11" t="s">
        <v>51</v>
      </c>
      <c r="AB13" s="11" t="s">
        <v>47</v>
      </c>
      <c r="AO13" s="11" t="s">
        <v>47</v>
      </c>
      <c r="AQ13" s="11" t="s">
        <v>47</v>
      </c>
      <c r="AW13" s="10"/>
    </row>
    <row r="14" spans="1:49" ht="15" x14ac:dyDescent="0.15">
      <c r="A14" s="9">
        <f t="shared" si="2"/>
        <v>13</v>
      </c>
      <c r="D14" s="13">
        <f t="shared" si="1"/>
        <v>0</v>
      </c>
      <c r="E14" s="11" t="s">
        <v>44</v>
      </c>
      <c r="F14" s="11" t="s">
        <v>51</v>
      </c>
      <c r="G14" s="11" t="s">
        <v>51</v>
      </c>
      <c r="H14" s="11" t="s">
        <v>51</v>
      </c>
      <c r="I14" s="11" t="s">
        <v>45</v>
      </c>
      <c r="N14" s="11" t="s">
        <v>47</v>
      </c>
      <c r="P14" s="14"/>
      <c r="Q14" s="14"/>
      <c r="R14" s="11" t="s">
        <v>51</v>
      </c>
      <c r="S14" s="11" t="s">
        <v>51</v>
      </c>
      <c r="T14" s="10"/>
      <c r="U14" s="11" t="s">
        <v>51</v>
      </c>
      <c r="V14" s="11" t="s">
        <v>51</v>
      </c>
      <c r="W14" s="11" t="s">
        <v>47</v>
      </c>
      <c r="Y14" s="11" t="s">
        <v>51</v>
      </c>
      <c r="Z14" s="11" t="s">
        <v>51</v>
      </c>
      <c r="AA14" s="11" t="s">
        <v>51</v>
      </c>
      <c r="AB14" s="11" t="s">
        <v>47</v>
      </c>
      <c r="AO14" s="11" t="s">
        <v>47</v>
      </c>
      <c r="AQ14" s="11" t="s">
        <v>47</v>
      </c>
      <c r="AW14" s="10"/>
    </row>
    <row r="15" spans="1:49" ht="15" x14ac:dyDescent="0.15">
      <c r="A15" s="9">
        <f t="shared" si="2"/>
        <v>14</v>
      </c>
      <c r="D15" s="13">
        <f t="shared" si="1"/>
        <v>0</v>
      </c>
      <c r="E15" s="11" t="s">
        <v>44</v>
      </c>
      <c r="F15" s="11" t="s">
        <v>51</v>
      </c>
      <c r="G15" s="11" t="s">
        <v>51</v>
      </c>
      <c r="H15" s="11" t="s">
        <v>51</v>
      </c>
      <c r="I15" s="11" t="s">
        <v>45</v>
      </c>
      <c r="N15" s="11" t="s">
        <v>47</v>
      </c>
      <c r="P15" s="14"/>
      <c r="Q15" s="14"/>
      <c r="R15" s="11" t="s">
        <v>51</v>
      </c>
      <c r="S15" s="11" t="s">
        <v>51</v>
      </c>
      <c r="T15" s="10"/>
      <c r="U15" s="11" t="s">
        <v>51</v>
      </c>
      <c r="V15" s="11" t="s">
        <v>51</v>
      </c>
      <c r="W15" s="11" t="s">
        <v>47</v>
      </c>
      <c r="Y15" s="11" t="s">
        <v>51</v>
      </c>
      <c r="Z15" s="11" t="s">
        <v>51</v>
      </c>
      <c r="AA15" s="11" t="s">
        <v>51</v>
      </c>
      <c r="AB15" s="11" t="s">
        <v>47</v>
      </c>
      <c r="AO15" s="11" t="s">
        <v>47</v>
      </c>
      <c r="AQ15" s="11" t="s">
        <v>47</v>
      </c>
      <c r="AW15" s="10"/>
    </row>
    <row r="16" spans="1:49" ht="15" x14ac:dyDescent="0.15">
      <c r="A16" s="9">
        <f t="shared" si="2"/>
        <v>15</v>
      </c>
      <c r="D16" s="13">
        <f t="shared" ref="D16" si="3">DATEDIF(C16,B16,"Y")</f>
        <v>0</v>
      </c>
      <c r="E16" s="11" t="s">
        <v>44</v>
      </c>
      <c r="F16" s="11" t="s">
        <v>51</v>
      </c>
      <c r="G16" s="11" t="s">
        <v>51</v>
      </c>
      <c r="H16" s="11" t="s">
        <v>51</v>
      </c>
      <c r="I16" s="11" t="s">
        <v>45</v>
      </c>
      <c r="N16" s="11" t="s">
        <v>47</v>
      </c>
      <c r="P16" s="14"/>
      <c r="Q16" s="14"/>
      <c r="R16" s="11" t="s">
        <v>51</v>
      </c>
      <c r="S16" s="11" t="s">
        <v>51</v>
      </c>
      <c r="T16" s="10"/>
      <c r="U16" s="11" t="s">
        <v>51</v>
      </c>
      <c r="V16" s="11" t="s">
        <v>51</v>
      </c>
      <c r="W16" s="11" t="s">
        <v>47</v>
      </c>
      <c r="Y16" s="11" t="s">
        <v>51</v>
      </c>
      <c r="Z16" s="11" t="s">
        <v>51</v>
      </c>
      <c r="AA16" s="11" t="s">
        <v>51</v>
      </c>
      <c r="AB16" s="11" t="s">
        <v>47</v>
      </c>
      <c r="AO16" s="11" t="s">
        <v>47</v>
      </c>
      <c r="AQ16" s="11" t="s">
        <v>47</v>
      </c>
      <c r="AW16" s="10"/>
    </row>
    <row r="17" spans="1:49" ht="15" x14ac:dyDescent="0.15">
      <c r="A17" s="9">
        <f t="shared" si="2"/>
        <v>16</v>
      </c>
      <c r="D17" s="13">
        <f t="shared" ref="D17" si="4">DATEDIF(C17,B17,"Y")</f>
        <v>0</v>
      </c>
      <c r="E17" s="11" t="s">
        <v>44</v>
      </c>
      <c r="F17" s="11" t="s">
        <v>51</v>
      </c>
      <c r="G17" s="11" t="s">
        <v>51</v>
      </c>
      <c r="H17" s="11" t="s">
        <v>51</v>
      </c>
      <c r="I17" s="11" t="s">
        <v>45</v>
      </c>
      <c r="N17" s="11" t="s">
        <v>47</v>
      </c>
      <c r="P17" s="14"/>
      <c r="Q17" s="14"/>
      <c r="R17" s="11" t="s">
        <v>51</v>
      </c>
      <c r="S17" s="11" t="s">
        <v>51</v>
      </c>
      <c r="T17" s="10"/>
      <c r="U17" s="11" t="s">
        <v>51</v>
      </c>
      <c r="V17" s="11" t="s">
        <v>51</v>
      </c>
      <c r="W17" s="11" t="s">
        <v>47</v>
      </c>
      <c r="Y17" s="11" t="s">
        <v>51</v>
      </c>
      <c r="Z17" s="11" t="s">
        <v>51</v>
      </c>
      <c r="AA17" s="11" t="s">
        <v>51</v>
      </c>
      <c r="AB17" s="11" t="s">
        <v>47</v>
      </c>
      <c r="AO17" s="11" t="s">
        <v>47</v>
      </c>
      <c r="AQ17" s="11" t="s">
        <v>47</v>
      </c>
      <c r="AW17" s="10"/>
    </row>
    <row r="18" spans="1:49" ht="15" x14ac:dyDescent="0.15">
      <c r="A18" s="9">
        <f t="shared" si="2"/>
        <v>17</v>
      </c>
      <c r="D18" s="13">
        <f t="shared" ref="D18:D21" si="5">DATEDIF(C18,B18,"Y")</f>
        <v>0</v>
      </c>
      <c r="E18" s="11" t="s">
        <v>44</v>
      </c>
      <c r="F18" s="11" t="s">
        <v>51</v>
      </c>
      <c r="G18" s="11" t="s">
        <v>51</v>
      </c>
      <c r="H18" s="11" t="s">
        <v>51</v>
      </c>
      <c r="I18" s="11" t="s">
        <v>45</v>
      </c>
      <c r="N18" s="11" t="s">
        <v>47</v>
      </c>
      <c r="P18" s="14"/>
      <c r="Q18" s="14"/>
      <c r="R18" s="11" t="s">
        <v>51</v>
      </c>
      <c r="S18" s="11" t="s">
        <v>51</v>
      </c>
      <c r="T18" s="10"/>
      <c r="U18" s="11" t="s">
        <v>51</v>
      </c>
      <c r="V18" s="11" t="s">
        <v>51</v>
      </c>
      <c r="W18" s="11" t="s">
        <v>47</v>
      </c>
      <c r="Y18" s="11" t="s">
        <v>51</v>
      </c>
      <c r="Z18" s="11" t="s">
        <v>51</v>
      </c>
      <c r="AA18" s="11" t="s">
        <v>51</v>
      </c>
      <c r="AB18" s="11" t="s">
        <v>47</v>
      </c>
      <c r="AO18" s="11" t="s">
        <v>47</v>
      </c>
      <c r="AQ18" s="11" t="s">
        <v>47</v>
      </c>
      <c r="AW18" s="10"/>
    </row>
    <row r="19" spans="1:49" ht="15" x14ac:dyDescent="0.15">
      <c r="A19" s="9">
        <f t="shared" si="2"/>
        <v>18</v>
      </c>
      <c r="D19" s="13">
        <f t="shared" si="5"/>
        <v>0</v>
      </c>
      <c r="E19" s="11" t="s">
        <v>44</v>
      </c>
      <c r="F19" s="11" t="s">
        <v>51</v>
      </c>
      <c r="G19" s="11" t="s">
        <v>51</v>
      </c>
      <c r="H19" s="11" t="s">
        <v>51</v>
      </c>
      <c r="I19" s="11" t="s">
        <v>45</v>
      </c>
      <c r="N19" s="11" t="s">
        <v>47</v>
      </c>
      <c r="P19" s="14"/>
      <c r="Q19" s="14"/>
      <c r="R19" s="11" t="s">
        <v>51</v>
      </c>
      <c r="S19" s="11" t="s">
        <v>51</v>
      </c>
      <c r="T19" s="10"/>
      <c r="U19" s="11" t="s">
        <v>51</v>
      </c>
      <c r="V19" s="11" t="s">
        <v>51</v>
      </c>
      <c r="W19" s="11" t="s">
        <v>47</v>
      </c>
      <c r="Y19" s="11" t="s">
        <v>51</v>
      </c>
      <c r="Z19" s="11" t="s">
        <v>51</v>
      </c>
      <c r="AA19" s="11" t="s">
        <v>51</v>
      </c>
      <c r="AB19" s="11" t="s">
        <v>47</v>
      </c>
      <c r="AO19" s="11" t="s">
        <v>47</v>
      </c>
      <c r="AQ19" s="11" t="s">
        <v>47</v>
      </c>
      <c r="AW19" s="10"/>
    </row>
    <row r="20" spans="1:49" ht="15" x14ac:dyDescent="0.15">
      <c r="A20" s="9">
        <f t="shared" si="2"/>
        <v>19</v>
      </c>
      <c r="D20" s="13">
        <f t="shared" si="5"/>
        <v>0</v>
      </c>
      <c r="E20" s="11" t="s">
        <v>44</v>
      </c>
      <c r="F20" s="11" t="s">
        <v>51</v>
      </c>
      <c r="G20" s="11" t="s">
        <v>51</v>
      </c>
      <c r="H20" s="11" t="s">
        <v>51</v>
      </c>
      <c r="I20" s="11" t="s">
        <v>45</v>
      </c>
      <c r="N20" s="11" t="s">
        <v>47</v>
      </c>
      <c r="P20" s="14"/>
      <c r="Q20" s="14"/>
      <c r="R20" s="11" t="s">
        <v>51</v>
      </c>
      <c r="S20" s="11" t="s">
        <v>51</v>
      </c>
      <c r="T20" s="10"/>
      <c r="U20" s="11" t="s">
        <v>51</v>
      </c>
      <c r="V20" s="11" t="s">
        <v>51</v>
      </c>
      <c r="W20" s="11" t="s">
        <v>47</v>
      </c>
      <c r="Y20" s="11" t="s">
        <v>51</v>
      </c>
      <c r="Z20" s="11" t="s">
        <v>51</v>
      </c>
      <c r="AA20" s="11" t="s">
        <v>51</v>
      </c>
      <c r="AB20" s="11" t="s">
        <v>47</v>
      </c>
      <c r="AO20" s="11" t="s">
        <v>47</v>
      </c>
      <c r="AQ20" s="11" t="s">
        <v>47</v>
      </c>
      <c r="AW20" s="10"/>
    </row>
    <row r="21" spans="1:49" ht="15" x14ac:dyDescent="0.15">
      <c r="A21" s="9">
        <f t="shared" si="2"/>
        <v>20</v>
      </c>
      <c r="D21" s="13">
        <f t="shared" si="5"/>
        <v>0</v>
      </c>
      <c r="E21" s="11" t="s">
        <v>44</v>
      </c>
      <c r="F21" s="11" t="s">
        <v>51</v>
      </c>
      <c r="G21" s="11" t="s">
        <v>51</v>
      </c>
      <c r="H21" s="11" t="s">
        <v>51</v>
      </c>
      <c r="I21" s="11" t="s">
        <v>45</v>
      </c>
      <c r="N21" s="11" t="s">
        <v>47</v>
      </c>
      <c r="P21" s="14"/>
      <c r="Q21" s="14"/>
      <c r="R21" s="11" t="s">
        <v>51</v>
      </c>
      <c r="S21" s="11" t="s">
        <v>51</v>
      </c>
      <c r="T21" s="10"/>
      <c r="U21" s="11" t="s">
        <v>51</v>
      </c>
      <c r="V21" s="11" t="s">
        <v>51</v>
      </c>
      <c r="W21" s="11" t="s">
        <v>47</v>
      </c>
      <c r="Y21" s="11" t="s">
        <v>51</v>
      </c>
      <c r="Z21" s="11" t="s">
        <v>51</v>
      </c>
      <c r="AA21" s="11" t="s">
        <v>51</v>
      </c>
      <c r="AB21" s="11" t="s">
        <v>47</v>
      </c>
      <c r="AO21" s="11" t="s">
        <v>47</v>
      </c>
      <c r="AQ21" s="11" t="s">
        <v>47</v>
      </c>
      <c r="AW21" s="10"/>
    </row>
  </sheetData>
  <dataValidations count="2">
    <dataValidation type="list" allowBlank="1" showInputMessage="1" showErrorMessage="1" sqref="AQ2:AQ21" xr:uid="{00000000-0002-0000-0200-000000000000}">
      <formula1>$AO$2:$AO$7</formula1>
    </dataValidation>
    <dataValidation type="list" allowBlank="1" showInputMessage="1" showErrorMessage="1" sqref="AP2:AP21" xr:uid="{64F411BA-829C-EC41-9493-7DE8EACEF68E}">
      <formula1>$AN$2:$AN$15</formula1>
    </dataValidation>
  </dataValidations>
  <pageMargins left="1" right="1" top="1" bottom="1" header="0.27777800000000002" footer="0.27777800000000002"/>
  <pageSetup scale="25" orientation="landscape"/>
  <headerFooter>
    <oddFooter>&amp;L&amp;"Helvetica,Regular"&amp;12&amp;K000000	&amp;P</oddFooter>
  </headerFooter>
  <extLst>
    <ext xmlns:x14="http://schemas.microsoft.com/office/spreadsheetml/2009/9/main" uri="{CCE6A557-97BC-4b89-ADB6-D9C93CAAB3DF}">
      <x14:dataValidations xmlns:xm="http://schemas.microsoft.com/office/excel/2006/main" count="39">
        <x14:dataValidation type="list" allowBlank="1" showInputMessage="1" showErrorMessage="1" xr:uid="{00000000-0002-0000-0200-000002000000}">
          <x14:formula1>
            <xm:f>'Drop down options'!$AF$2:$AF$7</xm:f>
          </x14:formula1>
          <xm:sqref>AF2:AF21</xm:sqref>
        </x14:dataValidation>
        <x14:dataValidation type="list" allowBlank="1" showInputMessage="1" showErrorMessage="1" xr:uid="{00000000-0002-0000-0200-000003000000}">
          <x14:formula1>
            <xm:f>'Drop down options'!$AH$2:$AH$7</xm:f>
          </x14:formula1>
          <xm:sqref>AH2:AH21</xm:sqref>
        </x14:dataValidation>
        <x14:dataValidation type="list" allowBlank="1" showInputMessage="1" showErrorMessage="1" xr:uid="{00000000-0002-0000-0200-000004000000}">
          <x14:formula1>
            <xm:f>'Drop down options'!$AJ$2:$AJ$7</xm:f>
          </x14:formula1>
          <xm:sqref>AJ2:AJ21</xm:sqref>
        </x14:dataValidation>
        <x14:dataValidation type="list" allowBlank="1" showInputMessage="1" showErrorMessage="1" xr:uid="{00000000-0002-0000-0200-000005000000}">
          <x14:formula1>
            <xm:f>'Drop down options'!$AL$2:$AL$7</xm:f>
          </x14:formula1>
          <xm:sqref>AL2:AL21</xm:sqref>
        </x14:dataValidation>
        <x14:dataValidation type="list" allowBlank="1" showInputMessage="1" showErrorMessage="1" xr:uid="{00000000-0002-0000-0200-000006000000}">
          <x14:formula1>
            <xm:f>'Drop down options'!$E$2:$E$3</xm:f>
          </x14:formula1>
          <xm:sqref>E2:E21</xm:sqref>
        </x14:dataValidation>
        <x14:dataValidation type="list" allowBlank="1" showInputMessage="1" showErrorMessage="1" xr:uid="{00000000-0002-0000-0200-000007000000}">
          <x14:formula1>
            <xm:f>'Drop down options'!$F$2:$F$3</xm:f>
          </x14:formula1>
          <xm:sqref>F2:F21</xm:sqref>
        </x14:dataValidation>
        <x14:dataValidation type="list" allowBlank="1" showInputMessage="1" showErrorMessage="1" xr:uid="{00000000-0002-0000-0200-000008000000}">
          <x14:formula1>
            <xm:f>'Drop down options'!$G$2:$G$3</xm:f>
          </x14:formula1>
          <xm:sqref>G2:G21</xm:sqref>
        </x14:dataValidation>
        <x14:dataValidation type="list" allowBlank="1" showInputMessage="1" showErrorMessage="1" xr:uid="{00000000-0002-0000-0200-000009000000}">
          <x14:formula1>
            <xm:f>'Drop down options'!$H$2:$H$3</xm:f>
          </x14:formula1>
          <xm:sqref>H2:H21</xm:sqref>
        </x14:dataValidation>
        <x14:dataValidation type="list" allowBlank="1" showInputMessage="1" showErrorMessage="1" xr:uid="{00000000-0002-0000-0200-00000A000000}">
          <x14:formula1>
            <xm:f>'Drop down options'!$I$2:$I$4</xm:f>
          </x14:formula1>
          <xm:sqref>I2:I21</xm:sqref>
        </x14:dataValidation>
        <x14:dataValidation type="list" allowBlank="1" showInputMessage="1" showErrorMessage="1" xr:uid="{00000000-0002-0000-0200-00000B000000}">
          <x14:formula1>
            <xm:f>'Drop down options'!$N$2:$N$6</xm:f>
          </x14:formula1>
          <xm:sqref>N2:N21</xm:sqref>
        </x14:dataValidation>
        <x14:dataValidation type="list" allowBlank="1" showInputMessage="1" showErrorMessage="1" xr:uid="{00000000-0002-0000-0200-00000C000000}">
          <x14:formula1>
            <xm:f>'Drop down options'!$R$2:$R$3</xm:f>
          </x14:formula1>
          <xm:sqref>R2:R21</xm:sqref>
        </x14:dataValidation>
        <x14:dataValidation type="list" allowBlank="1" showInputMessage="1" showErrorMessage="1" xr:uid="{00000000-0002-0000-0200-00000D000000}">
          <x14:formula1>
            <xm:f>'Drop down options'!$S$2:$S$3</xm:f>
          </x14:formula1>
          <xm:sqref>S2:S21</xm:sqref>
        </x14:dataValidation>
        <x14:dataValidation type="list" allowBlank="1" showInputMessage="1" showErrorMessage="1" xr:uid="{00000000-0002-0000-0200-00000E000000}">
          <x14:formula1>
            <xm:f>'Drop down options'!$U$2:$U$7</xm:f>
          </x14:formula1>
          <xm:sqref>U2:U21</xm:sqref>
        </x14:dataValidation>
        <x14:dataValidation type="list" allowBlank="1" showInputMessage="1" showErrorMessage="1" xr:uid="{00000000-0002-0000-0200-00000F000000}">
          <x14:formula1>
            <xm:f>'Drop down options'!$V$2:$V$3</xm:f>
          </x14:formula1>
          <xm:sqref>V2:V21</xm:sqref>
        </x14:dataValidation>
        <x14:dataValidation type="list" allowBlank="1" showInputMessage="1" showErrorMessage="1" xr:uid="{00000000-0002-0000-0200-000010000000}">
          <x14:formula1>
            <xm:f>'Drop down options'!$W$2:$W$6</xm:f>
          </x14:formula1>
          <xm:sqref>W2:W21</xm:sqref>
        </x14:dataValidation>
        <x14:dataValidation type="list" allowBlank="1" showInputMessage="1" showErrorMessage="1" xr:uid="{00000000-0002-0000-0200-000011000000}">
          <x14:formula1>
            <xm:f>'Drop down options'!$Y$2:$Y$5</xm:f>
          </x14:formula1>
          <xm:sqref>Y2:Y21</xm:sqref>
        </x14:dataValidation>
        <x14:dataValidation type="list" allowBlank="1" showInputMessage="1" showErrorMessage="1" xr:uid="{00000000-0002-0000-0200-000012000000}">
          <x14:formula1>
            <xm:f>'Drop down options'!$Z$2:$Z$5</xm:f>
          </x14:formula1>
          <xm:sqref>Z2:Z21</xm:sqref>
        </x14:dataValidation>
        <x14:dataValidation type="list" allowBlank="1" showInputMessage="1" showErrorMessage="1" xr:uid="{00000000-0002-0000-0200-000013000000}">
          <x14:formula1>
            <xm:f>'Drop down options'!$AA$2:$AA$3</xm:f>
          </x14:formula1>
          <xm:sqref>AA2:AA21</xm:sqref>
        </x14:dataValidation>
        <x14:dataValidation type="list" allowBlank="1" showInputMessage="1" showErrorMessage="1" xr:uid="{00000000-0002-0000-0200-000014000000}">
          <x14:formula1>
            <xm:f>'Drop down options'!$AB$2:$AB$6</xm:f>
          </x14:formula1>
          <xm:sqref>AB2:AB21</xm:sqref>
        </x14:dataValidation>
        <x14:dataValidation type="list" allowBlank="1" showInputMessage="1" showErrorMessage="1" xr:uid="{00000000-0002-0000-0200-000015000000}">
          <x14:formula1>
            <xm:f>'Drop down options'!$AO$2:$AO$7</xm:f>
          </x14:formula1>
          <xm:sqref>AO2:AO21</xm:sqref>
        </x14:dataValidation>
        <x14:dataValidation type="list" allowBlank="1" showInputMessage="1" showErrorMessage="1" xr:uid="{00000000-0002-0000-0200-000016000000}">
          <x14:formula1>
            <xm:f>'Drop down options'!$AS$2:$AS$4</xm:f>
          </x14:formula1>
          <xm:sqref>AU2:AU21</xm:sqref>
        </x14:dataValidation>
        <x14:dataValidation type="list" allowBlank="1" showInputMessage="1" showErrorMessage="1" xr:uid="{00000000-0002-0000-0200-000017000000}">
          <x14:formula1>
            <xm:f>'Drop down options'!$T$2:$T$9</xm:f>
          </x14:formula1>
          <xm:sqref>T2:T21</xm:sqref>
        </x14:dataValidation>
        <x14:dataValidation type="list" allowBlank="1" showInputMessage="1" showErrorMessage="1" xr:uid="{00000000-0002-0000-0200-000018000000}">
          <x14:formula1>
            <xm:f>'Drop down options'!$P$2:$P$9</xm:f>
          </x14:formula1>
          <xm:sqref>P2:P21</xm:sqref>
        </x14:dataValidation>
        <x14:dataValidation type="list" allowBlank="1" showInputMessage="1" showErrorMessage="1" xr:uid="{00000000-0002-0000-0200-000019000000}">
          <x14:formula1>
            <xm:f>'Drop down options'!$Q$2:$Q$6</xm:f>
          </x14:formula1>
          <xm:sqref>Q2:Q21</xm:sqref>
        </x14:dataValidation>
        <x14:dataValidation type="list" allowBlank="1" showInputMessage="1" showErrorMessage="1" xr:uid="{00000000-0002-0000-0200-00001E000000}">
          <x14:formula1>
            <xm:f>'Drop down options'!$AT$2:$AT$7</xm:f>
          </x14:formula1>
          <xm:sqref>AW2:AW21</xm:sqref>
        </x14:dataValidation>
        <x14:dataValidation type="list" allowBlank="1" showInputMessage="1" showErrorMessage="1" xr:uid="{00000000-0002-0000-0200-000020000000}">
          <x14:formula1>
            <xm:f>'Drop down options'!$L$2:$L$11</xm:f>
          </x14:formula1>
          <xm:sqref>L2:L21</xm:sqref>
        </x14:dataValidation>
        <x14:dataValidation type="list" allowBlank="1" showInputMessage="1" showErrorMessage="1" xr:uid="{00000000-0002-0000-0200-000021000000}">
          <x14:formula1>
            <xm:f>'Drop down options'!$AU$2:$AU$4</xm:f>
          </x14:formula1>
          <xm:sqref>AV2:AV21</xm:sqref>
        </x14:dataValidation>
        <x14:dataValidation type="list" allowBlank="1" showInputMessage="1" showErrorMessage="1" xr:uid="{00000000-0002-0000-0200-000022000000}">
          <x14:formula1>
            <xm:f>'Drop down options'!$AC$2:$AC$3</xm:f>
          </x14:formula1>
          <xm:sqref>AC2:AC21</xm:sqref>
        </x14:dataValidation>
        <x14:dataValidation type="list" allowBlank="1" showInputMessage="1" showErrorMessage="1" xr:uid="{00000000-0002-0000-0200-000023000000}">
          <x14:formula1>
            <xm:f>'Drop down options'!$O$2:$O$10</xm:f>
          </x14:formula1>
          <xm:sqref>O2:O21</xm:sqref>
        </x14:dataValidation>
        <x14:dataValidation type="list" allowBlank="1" showInputMessage="1" showErrorMessage="1" xr:uid="{00000000-0002-0000-0200-000024000000}">
          <x14:formula1>
            <xm:f>'Drop down options'!$X$2:$X$9</xm:f>
          </x14:formula1>
          <xm:sqref>X2:X21</xm:sqref>
        </x14:dataValidation>
        <x14:dataValidation type="list" allowBlank="1" showInputMessage="1" showErrorMessage="1" xr:uid="{00000000-0002-0000-0200-000025000000}">
          <x14:formula1>
            <xm:f>'Drop down options'!$AD$2:$AD$9</xm:f>
          </x14:formula1>
          <xm:sqref>AD2:AD21</xm:sqref>
        </x14:dataValidation>
        <x14:dataValidation type="list" allowBlank="1" showInputMessage="1" showErrorMessage="1" xr:uid="{00000000-0002-0000-0200-000026000000}">
          <x14:formula1>
            <xm:f>'Drop down options'!$AP$2:$AP$10</xm:f>
          </x14:formula1>
          <xm:sqref>AR2:AR21</xm:sqref>
        </x14:dataValidation>
        <x14:dataValidation type="list" allowBlank="1" showInputMessage="1" showErrorMessage="1" xr:uid="{00000000-0002-0000-0200-000027000000}">
          <x14:formula1>
            <xm:f>'Drop down options'!$AQ$2:$AQ$51</xm:f>
          </x14:formula1>
          <xm:sqref>AS2:AS21</xm:sqref>
        </x14:dataValidation>
        <x14:dataValidation type="list" allowBlank="1" showInputMessage="1" showErrorMessage="1" xr:uid="{00000000-0002-0000-0200-000028000000}">
          <x14:formula1>
            <xm:f>'Drop down options'!$AR$2:$AR$51</xm:f>
          </x14:formula1>
          <xm:sqref>AT2:AT21</xm:sqref>
        </x14:dataValidation>
        <x14:dataValidation type="list" allowBlank="1" showInputMessage="1" showErrorMessage="1" xr:uid="{EF2AA69B-1C2C-A04F-99D3-F96B185F574F}">
          <x14:formula1>
            <xm:f>'Drop down options'!$AE$2:$AE$22</xm:f>
          </x14:formula1>
          <xm:sqref>AE2:AE21</xm:sqref>
        </x14:dataValidation>
        <x14:dataValidation type="list" allowBlank="1" showInputMessage="1" showErrorMessage="1" xr:uid="{153F4A6C-C4F1-1847-8DE5-194FE80EB0AC}">
          <x14:formula1>
            <xm:f>'Drop down options'!$AG$2:$AG$22</xm:f>
          </x14:formula1>
          <xm:sqref>AG2:AG21</xm:sqref>
        </x14:dataValidation>
        <x14:dataValidation type="list" allowBlank="1" showInputMessage="1" showErrorMessage="1" xr:uid="{97859100-DD16-DB44-890A-8861BF68E417}">
          <x14:formula1>
            <xm:f>'Drop down options'!$AI$2:$AI$22</xm:f>
          </x14:formula1>
          <xm:sqref>AI2:AI21</xm:sqref>
        </x14:dataValidation>
        <x14:dataValidation type="list" allowBlank="1" showInputMessage="1" showErrorMessage="1" xr:uid="{76763E28-3A44-524A-BFA9-123AEFD2E8AE}">
          <x14:formula1>
            <xm:f>'Drop down options'!$AK$2:$AK$22</xm:f>
          </x14:formula1>
          <xm:sqref>AK2:AK21</xm:sqref>
        </x14:dataValidation>
        <x14:dataValidation type="list" allowBlank="1" showInputMessage="1" showErrorMessage="1" xr:uid="{D9B2EC80-2E61-584A-A531-2ADEDFF0381D}">
          <x14:formula1>
            <xm:f>'Drop down options'!$AN$2:$AN$15</xm:f>
          </x14:formula1>
          <xm:sqref>AN2:AN21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1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L21" sqref="L21"/>
    </sheetView>
  </sheetViews>
  <sheetFormatPr baseColWidth="10" defaultColWidth="9.83203125" defaultRowHeight="14" x14ac:dyDescent="0.15"/>
  <cols>
    <col min="1" max="1" width="9.83203125" style="26" customWidth="1"/>
    <col min="2" max="2" width="16.5" style="20" customWidth="1"/>
    <col min="3" max="4" width="13.5" style="20" customWidth="1"/>
    <col min="5" max="5" width="6.6640625" style="20" customWidth="1"/>
    <col min="6" max="6" width="9.33203125" style="20" customWidth="1"/>
    <col min="7" max="7" width="38.6640625" style="20" customWidth="1"/>
    <col min="8" max="8" width="26.33203125" style="20" customWidth="1"/>
    <col min="9" max="9" width="19.83203125" style="20" customWidth="1"/>
    <col min="10" max="10" width="15" style="20" customWidth="1"/>
    <col min="11" max="11" width="16.1640625" style="20" customWidth="1"/>
    <col min="12" max="12" width="12.83203125" style="20" customWidth="1"/>
    <col min="13" max="13" width="30.6640625" style="20" customWidth="1"/>
    <col min="14" max="14" width="20.33203125" style="20" customWidth="1"/>
    <col min="15" max="15" width="53.83203125" style="20" customWidth="1"/>
    <col min="16" max="256" width="9.83203125" style="20" customWidth="1"/>
    <col min="257" max="16384" width="9.83203125" style="21"/>
  </cols>
  <sheetData>
    <row r="1" spans="1:15" ht="30" x14ac:dyDescent="0.15">
      <c r="A1" s="18" t="s">
        <v>0</v>
      </c>
      <c r="B1" s="19" t="s">
        <v>1</v>
      </c>
      <c r="C1" s="19" t="s">
        <v>52</v>
      </c>
      <c r="D1" s="19" t="s">
        <v>2</v>
      </c>
      <c r="E1" s="19" t="s">
        <v>3</v>
      </c>
      <c r="F1" s="19" t="s">
        <v>4</v>
      </c>
      <c r="G1" s="19" t="s">
        <v>53</v>
      </c>
      <c r="H1" s="19" t="s">
        <v>54</v>
      </c>
      <c r="I1" s="19" t="s">
        <v>12</v>
      </c>
      <c r="J1" s="19" t="s">
        <v>55</v>
      </c>
      <c r="K1" s="19" t="s">
        <v>13</v>
      </c>
      <c r="L1" s="19" t="s">
        <v>14</v>
      </c>
      <c r="M1" s="19" t="s">
        <v>56</v>
      </c>
      <c r="N1" s="19" t="s">
        <v>57</v>
      </c>
      <c r="O1" s="19" t="s">
        <v>58</v>
      </c>
    </row>
    <row r="2" spans="1:15" x14ac:dyDescent="0.15">
      <c r="A2" s="22">
        <f>1</f>
        <v>1</v>
      </c>
      <c r="B2" s="23">
        <v>41274</v>
      </c>
      <c r="C2" s="20" t="s">
        <v>59</v>
      </c>
      <c r="D2" s="23">
        <v>30376</v>
      </c>
      <c r="E2" s="24">
        <f>DATEDIF(D2,B2,"Y")</f>
        <v>29</v>
      </c>
      <c r="F2" s="20" t="s">
        <v>44</v>
      </c>
      <c r="G2" s="25"/>
      <c r="I2" s="25"/>
      <c r="K2" s="20" t="s">
        <v>47</v>
      </c>
    </row>
    <row r="3" spans="1:15" x14ac:dyDescent="0.15">
      <c r="A3" s="22">
        <f t="shared" ref="A3:A21" si="0">A2+1</f>
        <v>2</v>
      </c>
      <c r="B3" s="23"/>
      <c r="C3" s="20" t="s">
        <v>59</v>
      </c>
      <c r="D3" s="23"/>
      <c r="E3" s="24">
        <f t="shared" ref="E3:E15" si="1">DATEDIF(D3,B3,"Y")</f>
        <v>0</v>
      </c>
      <c r="F3" s="20" t="s">
        <v>44</v>
      </c>
      <c r="G3" s="25"/>
      <c r="I3" s="25"/>
      <c r="K3" s="20" t="s">
        <v>47</v>
      </c>
    </row>
    <row r="4" spans="1:15" x14ac:dyDescent="0.15">
      <c r="A4" s="22">
        <f t="shared" si="0"/>
        <v>3</v>
      </c>
      <c r="B4" s="23"/>
      <c r="C4" s="20" t="s">
        <v>59</v>
      </c>
      <c r="D4" s="23"/>
      <c r="E4" s="24">
        <f t="shared" si="1"/>
        <v>0</v>
      </c>
      <c r="F4" s="20" t="s">
        <v>44</v>
      </c>
      <c r="G4" s="25"/>
      <c r="I4" s="25"/>
      <c r="K4" s="20" t="s">
        <v>47</v>
      </c>
    </row>
    <row r="5" spans="1:15" x14ac:dyDescent="0.15">
      <c r="A5" s="22">
        <f t="shared" si="0"/>
        <v>4</v>
      </c>
      <c r="B5" s="23"/>
      <c r="C5" s="20" t="s">
        <v>59</v>
      </c>
      <c r="D5" s="23"/>
      <c r="E5" s="24">
        <f t="shared" si="1"/>
        <v>0</v>
      </c>
      <c r="F5" s="20" t="s">
        <v>44</v>
      </c>
      <c r="G5" s="25"/>
      <c r="I5" s="25"/>
      <c r="K5" s="20" t="s">
        <v>47</v>
      </c>
    </row>
    <row r="6" spans="1:15" x14ac:dyDescent="0.15">
      <c r="A6" s="22">
        <f t="shared" si="0"/>
        <v>5</v>
      </c>
      <c r="B6" s="23"/>
      <c r="C6" s="20" t="s">
        <v>59</v>
      </c>
      <c r="D6" s="23"/>
      <c r="E6" s="24">
        <f t="shared" si="1"/>
        <v>0</v>
      </c>
      <c r="F6" s="20" t="s">
        <v>44</v>
      </c>
      <c r="G6" s="25"/>
      <c r="I6" s="25"/>
      <c r="K6" s="20" t="s">
        <v>47</v>
      </c>
    </row>
    <row r="7" spans="1:15" x14ac:dyDescent="0.15">
      <c r="A7" s="22">
        <f t="shared" si="0"/>
        <v>6</v>
      </c>
      <c r="B7" s="23"/>
      <c r="C7" s="20" t="s">
        <v>59</v>
      </c>
      <c r="D7" s="23"/>
      <c r="E7" s="24">
        <f t="shared" si="1"/>
        <v>0</v>
      </c>
      <c r="F7" s="20" t="s">
        <v>44</v>
      </c>
      <c r="G7" s="25"/>
      <c r="I7" s="25"/>
      <c r="K7" s="20" t="s">
        <v>47</v>
      </c>
    </row>
    <row r="8" spans="1:15" x14ac:dyDescent="0.15">
      <c r="A8" s="22">
        <f t="shared" si="0"/>
        <v>7</v>
      </c>
      <c r="B8" s="23"/>
      <c r="C8" s="20" t="s">
        <v>59</v>
      </c>
      <c r="D8" s="23"/>
      <c r="E8" s="24">
        <f t="shared" si="1"/>
        <v>0</v>
      </c>
      <c r="F8" s="20" t="s">
        <v>44</v>
      </c>
      <c r="G8" s="25"/>
      <c r="I8" s="25"/>
      <c r="K8" s="20" t="s">
        <v>47</v>
      </c>
    </row>
    <row r="9" spans="1:15" x14ac:dyDescent="0.15">
      <c r="A9" s="22">
        <f t="shared" si="0"/>
        <v>8</v>
      </c>
      <c r="B9" s="23"/>
      <c r="C9" s="20" t="s">
        <v>59</v>
      </c>
      <c r="D9" s="23"/>
      <c r="E9" s="24">
        <f t="shared" si="1"/>
        <v>0</v>
      </c>
      <c r="F9" s="20" t="s">
        <v>44</v>
      </c>
      <c r="G9" s="25"/>
      <c r="I9" s="25"/>
      <c r="K9" s="20" t="s">
        <v>47</v>
      </c>
    </row>
    <row r="10" spans="1:15" x14ac:dyDescent="0.15">
      <c r="A10" s="22">
        <f t="shared" si="0"/>
        <v>9</v>
      </c>
      <c r="B10" s="23"/>
      <c r="C10" s="20" t="s">
        <v>59</v>
      </c>
      <c r="D10" s="23"/>
      <c r="E10" s="24">
        <f t="shared" si="1"/>
        <v>0</v>
      </c>
      <c r="F10" s="20" t="s">
        <v>44</v>
      </c>
      <c r="G10" s="25"/>
      <c r="I10" s="25"/>
      <c r="K10" s="20" t="s">
        <v>47</v>
      </c>
    </row>
    <row r="11" spans="1:15" x14ac:dyDescent="0.15">
      <c r="A11" s="22">
        <f t="shared" si="0"/>
        <v>10</v>
      </c>
      <c r="B11" s="23"/>
      <c r="C11" s="20" t="s">
        <v>59</v>
      </c>
      <c r="D11" s="23"/>
      <c r="E11" s="24">
        <f t="shared" si="1"/>
        <v>0</v>
      </c>
      <c r="F11" s="20" t="s">
        <v>44</v>
      </c>
      <c r="G11" s="25"/>
      <c r="I11" s="25"/>
      <c r="K11" s="20" t="s">
        <v>47</v>
      </c>
    </row>
    <row r="12" spans="1:15" x14ac:dyDescent="0.15">
      <c r="A12" s="22">
        <f t="shared" si="0"/>
        <v>11</v>
      </c>
      <c r="B12" s="23"/>
      <c r="C12" s="20" t="s">
        <v>59</v>
      </c>
      <c r="D12" s="23"/>
      <c r="E12" s="24">
        <f t="shared" si="1"/>
        <v>0</v>
      </c>
      <c r="F12" s="20" t="s">
        <v>44</v>
      </c>
      <c r="G12" s="25"/>
      <c r="I12" s="25"/>
      <c r="K12" s="20" t="s">
        <v>47</v>
      </c>
    </row>
    <row r="13" spans="1:15" x14ac:dyDescent="0.15">
      <c r="A13" s="22">
        <f t="shared" si="0"/>
        <v>12</v>
      </c>
      <c r="B13" s="23"/>
      <c r="C13" s="20" t="s">
        <v>59</v>
      </c>
      <c r="D13" s="23"/>
      <c r="E13" s="24">
        <f t="shared" si="1"/>
        <v>0</v>
      </c>
      <c r="F13" s="20" t="s">
        <v>44</v>
      </c>
      <c r="G13" s="25"/>
      <c r="I13" s="25"/>
      <c r="K13" s="20" t="s">
        <v>47</v>
      </c>
    </row>
    <row r="14" spans="1:15" x14ac:dyDescent="0.15">
      <c r="A14" s="22">
        <f t="shared" si="0"/>
        <v>13</v>
      </c>
      <c r="B14" s="23"/>
      <c r="C14" s="20" t="s">
        <v>59</v>
      </c>
      <c r="D14" s="23"/>
      <c r="E14" s="24">
        <f t="shared" si="1"/>
        <v>0</v>
      </c>
      <c r="F14" s="20" t="s">
        <v>44</v>
      </c>
      <c r="G14" s="25"/>
      <c r="I14" s="25"/>
      <c r="K14" s="20" t="s">
        <v>47</v>
      </c>
    </row>
    <row r="15" spans="1:15" x14ac:dyDescent="0.15">
      <c r="A15" s="22">
        <f t="shared" si="0"/>
        <v>14</v>
      </c>
      <c r="B15" s="23"/>
      <c r="C15" s="20" t="s">
        <v>59</v>
      </c>
      <c r="D15" s="23"/>
      <c r="E15" s="24">
        <f t="shared" si="1"/>
        <v>0</v>
      </c>
      <c r="F15" s="20" t="s">
        <v>44</v>
      </c>
      <c r="G15" s="25"/>
      <c r="I15" s="25"/>
      <c r="K15" s="20" t="s">
        <v>47</v>
      </c>
    </row>
    <row r="16" spans="1:15" x14ac:dyDescent="0.15">
      <c r="A16" s="22">
        <f t="shared" si="0"/>
        <v>15</v>
      </c>
      <c r="B16" s="23"/>
      <c r="C16" s="20" t="s">
        <v>59</v>
      </c>
      <c r="D16" s="23"/>
      <c r="E16" s="24">
        <f t="shared" ref="E16:E21" si="2">DATEDIF(D16,B16,"Y")</f>
        <v>0</v>
      </c>
      <c r="F16" s="20" t="s">
        <v>44</v>
      </c>
      <c r="G16" s="25"/>
      <c r="I16" s="25"/>
      <c r="K16" s="20" t="s">
        <v>47</v>
      </c>
    </row>
    <row r="17" spans="1:11" x14ac:dyDescent="0.15">
      <c r="A17" s="22">
        <f t="shared" si="0"/>
        <v>16</v>
      </c>
      <c r="B17" s="23"/>
      <c r="C17" s="20" t="s">
        <v>59</v>
      </c>
      <c r="D17" s="23"/>
      <c r="E17" s="24">
        <f t="shared" si="2"/>
        <v>0</v>
      </c>
      <c r="F17" s="20" t="s">
        <v>44</v>
      </c>
      <c r="G17" s="25"/>
      <c r="I17" s="25"/>
      <c r="K17" s="20" t="s">
        <v>47</v>
      </c>
    </row>
    <row r="18" spans="1:11" x14ac:dyDescent="0.15">
      <c r="A18" s="22">
        <f t="shared" si="0"/>
        <v>17</v>
      </c>
      <c r="B18" s="23"/>
      <c r="C18" s="20" t="s">
        <v>59</v>
      </c>
      <c r="D18" s="23"/>
      <c r="E18" s="24">
        <f t="shared" si="2"/>
        <v>0</v>
      </c>
      <c r="F18" s="20" t="s">
        <v>44</v>
      </c>
      <c r="G18" s="25"/>
      <c r="I18" s="25"/>
      <c r="K18" s="20" t="s">
        <v>47</v>
      </c>
    </row>
    <row r="19" spans="1:11" x14ac:dyDescent="0.15">
      <c r="A19" s="22">
        <f t="shared" si="0"/>
        <v>18</v>
      </c>
      <c r="B19" s="23"/>
      <c r="C19" s="20" t="s">
        <v>59</v>
      </c>
      <c r="D19" s="23"/>
      <c r="E19" s="24">
        <f t="shared" si="2"/>
        <v>0</v>
      </c>
      <c r="F19" s="20" t="s">
        <v>44</v>
      </c>
      <c r="G19" s="25"/>
      <c r="I19" s="25"/>
      <c r="K19" s="20" t="s">
        <v>47</v>
      </c>
    </row>
    <row r="20" spans="1:11" x14ac:dyDescent="0.15">
      <c r="A20" s="22">
        <f t="shared" si="0"/>
        <v>19</v>
      </c>
      <c r="B20" s="23"/>
      <c r="C20" s="20" t="s">
        <v>59</v>
      </c>
      <c r="D20" s="23"/>
      <c r="E20" s="24">
        <f t="shared" si="2"/>
        <v>0</v>
      </c>
      <c r="F20" s="20" t="s">
        <v>44</v>
      </c>
      <c r="G20" s="25"/>
      <c r="I20" s="25"/>
      <c r="K20" s="20" t="s">
        <v>47</v>
      </c>
    </row>
    <row r="21" spans="1:11" x14ac:dyDescent="0.15">
      <c r="A21" s="22">
        <f t="shared" si="0"/>
        <v>20</v>
      </c>
      <c r="B21" s="23"/>
      <c r="C21" s="20" t="s">
        <v>59</v>
      </c>
      <c r="D21" s="23"/>
      <c r="E21" s="24">
        <f t="shared" si="2"/>
        <v>0</v>
      </c>
      <c r="F21" s="20" t="s">
        <v>44</v>
      </c>
      <c r="G21" s="25"/>
      <c r="I21" s="25"/>
      <c r="K21" s="20" t="s">
        <v>47</v>
      </c>
    </row>
  </sheetData>
  <pageMargins left="1" right="1" top="1" bottom="1" header="0.25" footer="0.25"/>
  <pageSetup scale="25" orientation="portrait"/>
  <headerFooter>
    <oddFooter>&amp;L&amp;"Helvetica,Regular"&amp;12&amp;K000000	&amp;P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300-000000000000}">
          <x14:formula1>
            <xm:f>'Drop down options'!$F$56:$F$57</xm:f>
          </x14:formula1>
          <xm:sqref>F2:F21</xm:sqref>
        </x14:dataValidation>
        <x14:dataValidation type="list" allowBlank="1" showInputMessage="1" showErrorMessage="1" xr:uid="{00000000-0002-0000-0300-000001000000}">
          <x14:formula1>
            <xm:f>'Drop down options'!$C$56:$C$58</xm:f>
          </x14:formula1>
          <xm:sqref>C2:C21</xm:sqref>
        </x14:dataValidation>
        <x14:dataValidation type="list" allowBlank="1" showInputMessage="1" showErrorMessage="1" xr:uid="{00000000-0002-0000-0300-000002000000}">
          <x14:formula1>
            <xm:f>'Drop down options'!$H$56:$H$69</xm:f>
          </x14:formula1>
          <xm:sqref>H2:H10</xm:sqref>
        </x14:dataValidation>
        <x14:dataValidation type="list" allowBlank="1" showInputMessage="1" showErrorMessage="1" xr:uid="{00000000-0002-0000-0300-000003000000}">
          <x14:formula1>
            <xm:f>'Drop down options'!$J$56:$J$62</xm:f>
          </x14:formula1>
          <xm:sqref>J2:J21</xm:sqref>
        </x14:dataValidation>
        <x14:dataValidation type="list" allowBlank="1" showInputMessage="1" showErrorMessage="1" xr:uid="{00000000-0002-0000-0300-000004000000}">
          <x14:formula1>
            <xm:f>'Drop down options'!$K$56:$K$60</xm:f>
          </x14:formula1>
          <xm:sqref>K2:K21</xm:sqref>
        </x14:dataValidation>
        <x14:dataValidation type="list" allowBlank="1" showInputMessage="1" showErrorMessage="1" xr:uid="{00000000-0002-0000-0300-000005000000}">
          <x14:formula1>
            <xm:f>'Drop down options'!$M$56:$M$63</xm:f>
          </x14:formula1>
          <xm:sqref>M2:M21</xm:sqref>
        </x14:dataValidation>
        <x14:dataValidation type="list" allowBlank="1" showInputMessage="1" showErrorMessage="1" xr:uid="{00000000-0002-0000-0300-000006000000}">
          <x14:formula1>
            <xm:f>'Drop down options'!$N$56:$N$61</xm:f>
          </x14:formula1>
          <xm:sqref>N2:N21</xm:sqref>
        </x14:dataValidation>
        <x14:dataValidation type="list" allowBlank="1" showInputMessage="1" showErrorMessage="1" xr:uid="{00000000-0002-0000-0300-000007000000}">
          <x14:formula1>
            <xm:f>'Drop down options'!$L$56:$L$63</xm:f>
          </x14:formula1>
          <xm:sqref>L2:L21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1"/>
  <sheetViews>
    <sheetView showGridLines="0" workbookViewId="0">
      <pane xSplit="1" ySplit="1" topLeftCell="F2" activePane="bottomRight" state="frozen"/>
      <selection pane="topRight"/>
      <selection pane="bottomLeft"/>
      <selection pane="bottomRight" activeCell="M21" sqref="M21"/>
    </sheetView>
  </sheetViews>
  <sheetFormatPr baseColWidth="10" defaultColWidth="9.83203125" defaultRowHeight="14" x14ac:dyDescent="0.15"/>
  <cols>
    <col min="1" max="1" width="9.83203125" style="26" customWidth="1"/>
    <col min="2" max="2" width="16.5" style="20" customWidth="1"/>
    <col min="3" max="4" width="13.5" style="20" customWidth="1"/>
    <col min="5" max="5" width="6.6640625" style="20" customWidth="1"/>
    <col min="6" max="6" width="9.33203125" style="20" customWidth="1"/>
    <col min="7" max="7" width="21" style="20" customWidth="1"/>
    <col min="8" max="8" width="11.33203125" style="20" customWidth="1"/>
    <col min="9" max="9" width="38.6640625" style="20" customWidth="1"/>
    <col min="10" max="10" width="38.33203125" style="20" customWidth="1"/>
    <col min="11" max="11" width="15" style="20" customWidth="1"/>
    <col min="12" max="12" width="16.1640625" style="20" customWidth="1"/>
    <col min="13" max="13" width="12.83203125" style="20" customWidth="1"/>
    <col min="14" max="14" width="53.83203125" style="20" customWidth="1"/>
    <col min="15" max="256" width="9.83203125" style="20" customWidth="1"/>
    <col min="257" max="16384" width="9.83203125" style="21"/>
  </cols>
  <sheetData>
    <row r="1" spans="1:14" ht="30" x14ac:dyDescent="0.15">
      <c r="A1" s="18" t="s">
        <v>0</v>
      </c>
      <c r="B1" s="19" t="s">
        <v>1</v>
      </c>
      <c r="C1" s="19" t="s">
        <v>52</v>
      </c>
      <c r="D1" s="19" t="s">
        <v>2</v>
      </c>
      <c r="E1" s="19" t="s">
        <v>3</v>
      </c>
      <c r="F1" s="19" t="s">
        <v>4</v>
      </c>
      <c r="G1" s="19" t="s">
        <v>60</v>
      </c>
      <c r="H1" s="19" t="s">
        <v>61</v>
      </c>
      <c r="I1" s="19" t="s">
        <v>62</v>
      </c>
      <c r="J1" s="19" t="s">
        <v>10</v>
      </c>
      <c r="K1" s="19" t="s">
        <v>63</v>
      </c>
      <c r="L1" s="19" t="s">
        <v>13</v>
      </c>
      <c r="M1" s="19" t="s">
        <v>14</v>
      </c>
      <c r="N1" s="19" t="s">
        <v>58</v>
      </c>
    </row>
    <row r="2" spans="1:14" x14ac:dyDescent="0.15">
      <c r="A2" s="22">
        <f>1</f>
        <v>1</v>
      </c>
      <c r="B2" s="23"/>
      <c r="C2" s="20" t="s">
        <v>59</v>
      </c>
      <c r="D2" s="23"/>
      <c r="E2" s="24">
        <f>DATEDIF(D2,B2,"Y")</f>
        <v>0</v>
      </c>
      <c r="F2" s="20" t="s">
        <v>44</v>
      </c>
      <c r="G2" s="20" t="s">
        <v>64</v>
      </c>
      <c r="I2" s="25"/>
      <c r="J2" s="25"/>
      <c r="K2" s="20" t="s">
        <v>155</v>
      </c>
      <c r="L2" s="20" t="s">
        <v>47</v>
      </c>
    </row>
    <row r="3" spans="1:14" x14ac:dyDescent="0.15">
      <c r="A3" s="22">
        <f t="shared" ref="A3:A21" si="0">A2+1</f>
        <v>2</v>
      </c>
      <c r="B3" s="23"/>
      <c r="C3" s="20" t="s">
        <v>59</v>
      </c>
      <c r="D3" s="23"/>
      <c r="E3" s="24">
        <f t="shared" ref="E3:E11" si="1">DATEDIF(D3,B3,"Y")</f>
        <v>0</v>
      </c>
      <c r="F3" s="20" t="s">
        <v>44</v>
      </c>
      <c r="G3" s="20" t="s">
        <v>64</v>
      </c>
      <c r="I3" s="25"/>
      <c r="J3" s="25"/>
      <c r="K3" s="20" t="s">
        <v>155</v>
      </c>
      <c r="L3" s="20" t="s">
        <v>47</v>
      </c>
    </row>
    <row r="4" spans="1:14" x14ac:dyDescent="0.15">
      <c r="A4" s="22">
        <f t="shared" si="0"/>
        <v>3</v>
      </c>
      <c r="B4" s="23"/>
      <c r="C4" s="20" t="s">
        <v>59</v>
      </c>
      <c r="D4" s="23"/>
      <c r="E4" s="24">
        <f t="shared" si="1"/>
        <v>0</v>
      </c>
      <c r="F4" s="20" t="s">
        <v>44</v>
      </c>
      <c r="G4" s="20" t="s">
        <v>64</v>
      </c>
      <c r="I4" s="25"/>
      <c r="J4" s="25"/>
      <c r="K4" s="20" t="s">
        <v>155</v>
      </c>
      <c r="L4" s="20" t="s">
        <v>47</v>
      </c>
    </row>
    <row r="5" spans="1:14" x14ac:dyDescent="0.15">
      <c r="A5" s="22">
        <f t="shared" si="0"/>
        <v>4</v>
      </c>
      <c r="B5" s="23"/>
      <c r="C5" s="20" t="s">
        <v>59</v>
      </c>
      <c r="D5" s="23"/>
      <c r="E5" s="24">
        <f t="shared" si="1"/>
        <v>0</v>
      </c>
      <c r="F5" s="20" t="s">
        <v>44</v>
      </c>
      <c r="G5" s="20" t="s">
        <v>64</v>
      </c>
      <c r="I5" s="25"/>
      <c r="J5" s="25"/>
      <c r="K5" s="20" t="s">
        <v>155</v>
      </c>
      <c r="L5" s="20" t="s">
        <v>47</v>
      </c>
    </row>
    <row r="6" spans="1:14" x14ac:dyDescent="0.15">
      <c r="A6" s="22">
        <f t="shared" si="0"/>
        <v>5</v>
      </c>
      <c r="B6" s="23"/>
      <c r="C6" s="20" t="s">
        <v>59</v>
      </c>
      <c r="D6" s="23"/>
      <c r="E6" s="24">
        <f t="shared" si="1"/>
        <v>0</v>
      </c>
      <c r="F6" s="20" t="s">
        <v>44</v>
      </c>
      <c r="G6" s="20" t="s">
        <v>64</v>
      </c>
      <c r="I6" s="25"/>
      <c r="J6" s="25"/>
      <c r="K6" s="20" t="s">
        <v>155</v>
      </c>
      <c r="L6" s="20" t="s">
        <v>47</v>
      </c>
    </row>
    <row r="7" spans="1:14" x14ac:dyDescent="0.15">
      <c r="A7" s="22">
        <f t="shared" si="0"/>
        <v>6</v>
      </c>
      <c r="B7" s="23"/>
      <c r="C7" s="20" t="s">
        <v>59</v>
      </c>
      <c r="D7" s="23"/>
      <c r="E7" s="24">
        <f t="shared" si="1"/>
        <v>0</v>
      </c>
      <c r="F7" s="20" t="s">
        <v>44</v>
      </c>
      <c r="G7" s="20" t="s">
        <v>64</v>
      </c>
      <c r="I7" s="25"/>
      <c r="J7" s="25"/>
      <c r="K7" s="20" t="s">
        <v>155</v>
      </c>
      <c r="L7" s="20" t="s">
        <v>47</v>
      </c>
    </row>
    <row r="8" spans="1:14" x14ac:dyDescent="0.15">
      <c r="A8" s="22">
        <f t="shared" si="0"/>
        <v>7</v>
      </c>
      <c r="B8" s="23"/>
      <c r="C8" s="20" t="s">
        <v>59</v>
      </c>
      <c r="D8" s="23"/>
      <c r="E8" s="24">
        <f t="shared" si="1"/>
        <v>0</v>
      </c>
      <c r="F8" s="20" t="s">
        <v>44</v>
      </c>
      <c r="G8" s="20" t="s">
        <v>64</v>
      </c>
      <c r="I8" s="25"/>
      <c r="J8" s="25"/>
      <c r="K8" s="20" t="s">
        <v>155</v>
      </c>
      <c r="L8" s="20" t="s">
        <v>47</v>
      </c>
    </row>
    <row r="9" spans="1:14" x14ac:dyDescent="0.15">
      <c r="A9" s="22">
        <f t="shared" si="0"/>
        <v>8</v>
      </c>
      <c r="B9" s="23"/>
      <c r="C9" s="20" t="s">
        <v>59</v>
      </c>
      <c r="D9" s="23"/>
      <c r="E9" s="24">
        <f t="shared" si="1"/>
        <v>0</v>
      </c>
      <c r="F9" s="20" t="s">
        <v>44</v>
      </c>
      <c r="G9" s="20" t="s">
        <v>64</v>
      </c>
      <c r="I9" s="25"/>
      <c r="J9" s="25"/>
      <c r="K9" s="20" t="s">
        <v>155</v>
      </c>
      <c r="L9" s="20" t="s">
        <v>47</v>
      </c>
    </row>
    <row r="10" spans="1:14" x14ac:dyDescent="0.15">
      <c r="A10" s="22">
        <f t="shared" si="0"/>
        <v>9</v>
      </c>
      <c r="B10" s="23"/>
      <c r="C10" s="20" t="s">
        <v>59</v>
      </c>
      <c r="D10" s="23"/>
      <c r="E10" s="24">
        <f t="shared" si="1"/>
        <v>0</v>
      </c>
      <c r="F10" s="20" t="s">
        <v>44</v>
      </c>
      <c r="G10" s="20" t="s">
        <v>64</v>
      </c>
      <c r="I10" s="25"/>
      <c r="J10" s="25"/>
      <c r="K10" s="20" t="s">
        <v>155</v>
      </c>
      <c r="L10" s="20" t="s">
        <v>47</v>
      </c>
    </row>
    <row r="11" spans="1:14" x14ac:dyDescent="0.15">
      <c r="A11" s="22">
        <f t="shared" si="0"/>
        <v>10</v>
      </c>
      <c r="B11" s="23"/>
      <c r="C11" s="20" t="s">
        <v>59</v>
      </c>
      <c r="D11" s="23"/>
      <c r="E11" s="24">
        <f t="shared" si="1"/>
        <v>0</v>
      </c>
      <c r="F11" s="20" t="s">
        <v>44</v>
      </c>
      <c r="G11" s="20" t="s">
        <v>64</v>
      </c>
      <c r="I11" s="25"/>
      <c r="J11" s="25"/>
      <c r="K11" s="20" t="s">
        <v>155</v>
      </c>
      <c r="L11" s="20" t="s">
        <v>47</v>
      </c>
    </row>
    <row r="12" spans="1:14" x14ac:dyDescent="0.15">
      <c r="A12" s="22">
        <f t="shared" si="0"/>
        <v>11</v>
      </c>
      <c r="B12" s="23"/>
      <c r="C12" s="20" t="s">
        <v>59</v>
      </c>
      <c r="D12" s="23"/>
      <c r="E12" s="24">
        <f t="shared" ref="E12:E21" si="2">DATEDIF(D12,B12,"Y")</f>
        <v>0</v>
      </c>
      <c r="F12" s="20" t="s">
        <v>44</v>
      </c>
      <c r="G12" s="20" t="s">
        <v>64</v>
      </c>
      <c r="I12" s="25"/>
      <c r="J12" s="25"/>
      <c r="K12" s="20" t="s">
        <v>155</v>
      </c>
      <c r="L12" s="20" t="s">
        <v>47</v>
      </c>
    </row>
    <row r="13" spans="1:14" x14ac:dyDescent="0.15">
      <c r="A13" s="22">
        <f t="shared" si="0"/>
        <v>12</v>
      </c>
      <c r="B13" s="23"/>
      <c r="C13" s="20" t="s">
        <v>59</v>
      </c>
      <c r="D13" s="23"/>
      <c r="E13" s="24">
        <f t="shared" si="2"/>
        <v>0</v>
      </c>
      <c r="F13" s="20" t="s">
        <v>44</v>
      </c>
      <c r="G13" s="20" t="s">
        <v>64</v>
      </c>
      <c r="I13" s="25"/>
      <c r="J13" s="25"/>
      <c r="K13" s="20" t="s">
        <v>155</v>
      </c>
      <c r="L13" s="20" t="s">
        <v>47</v>
      </c>
    </row>
    <row r="14" spans="1:14" x14ac:dyDescent="0.15">
      <c r="A14" s="22">
        <f t="shared" si="0"/>
        <v>13</v>
      </c>
      <c r="B14" s="23"/>
      <c r="C14" s="20" t="s">
        <v>59</v>
      </c>
      <c r="D14" s="23"/>
      <c r="E14" s="24">
        <f t="shared" si="2"/>
        <v>0</v>
      </c>
      <c r="F14" s="20" t="s">
        <v>44</v>
      </c>
      <c r="G14" s="20" t="s">
        <v>64</v>
      </c>
      <c r="I14" s="25"/>
      <c r="J14" s="25"/>
      <c r="K14" s="20" t="s">
        <v>155</v>
      </c>
      <c r="L14" s="20" t="s">
        <v>47</v>
      </c>
    </row>
    <row r="15" spans="1:14" x14ac:dyDescent="0.15">
      <c r="A15" s="22">
        <f t="shared" si="0"/>
        <v>14</v>
      </c>
      <c r="B15" s="23"/>
      <c r="C15" s="20" t="s">
        <v>59</v>
      </c>
      <c r="D15" s="23"/>
      <c r="E15" s="24">
        <f t="shared" si="2"/>
        <v>0</v>
      </c>
      <c r="F15" s="20" t="s">
        <v>44</v>
      </c>
      <c r="G15" s="20" t="s">
        <v>64</v>
      </c>
      <c r="I15" s="25"/>
      <c r="J15" s="25"/>
      <c r="K15" s="20" t="s">
        <v>155</v>
      </c>
      <c r="L15" s="20" t="s">
        <v>47</v>
      </c>
    </row>
    <row r="16" spans="1:14" x14ac:dyDescent="0.15">
      <c r="A16" s="22">
        <f t="shared" si="0"/>
        <v>15</v>
      </c>
      <c r="B16" s="23"/>
      <c r="C16" s="20" t="s">
        <v>59</v>
      </c>
      <c r="D16" s="23"/>
      <c r="E16" s="24">
        <f t="shared" si="2"/>
        <v>0</v>
      </c>
      <c r="F16" s="20" t="s">
        <v>44</v>
      </c>
      <c r="G16" s="20" t="s">
        <v>64</v>
      </c>
      <c r="I16" s="25"/>
      <c r="J16" s="25"/>
      <c r="K16" s="20" t="s">
        <v>155</v>
      </c>
      <c r="L16" s="20" t="s">
        <v>47</v>
      </c>
    </row>
    <row r="17" spans="1:12" x14ac:dyDescent="0.15">
      <c r="A17" s="22">
        <f t="shared" si="0"/>
        <v>16</v>
      </c>
      <c r="B17" s="23"/>
      <c r="C17" s="20" t="s">
        <v>59</v>
      </c>
      <c r="D17" s="23"/>
      <c r="E17" s="24">
        <f t="shared" si="2"/>
        <v>0</v>
      </c>
      <c r="F17" s="20" t="s">
        <v>44</v>
      </c>
      <c r="G17" s="20" t="s">
        <v>64</v>
      </c>
      <c r="I17" s="25"/>
      <c r="J17" s="25"/>
      <c r="K17" s="20" t="s">
        <v>155</v>
      </c>
      <c r="L17" s="20" t="s">
        <v>47</v>
      </c>
    </row>
    <row r="18" spans="1:12" x14ac:dyDescent="0.15">
      <c r="A18" s="22">
        <f t="shared" si="0"/>
        <v>17</v>
      </c>
      <c r="B18" s="23"/>
      <c r="C18" s="20" t="s">
        <v>59</v>
      </c>
      <c r="D18" s="23"/>
      <c r="E18" s="24">
        <f t="shared" si="2"/>
        <v>0</v>
      </c>
      <c r="F18" s="20" t="s">
        <v>44</v>
      </c>
      <c r="G18" s="20" t="s">
        <v>64</v>
      </c>
      <c r="I18" s="25"/>
      <c r="J18" s="25"/>
      <c r="K18" s="20" t="s">
        <v>155</v>
      </c>
      <c r="L18" s="20" t="s">
        <v>47</v>
      </c>
    </row>
    <row r="19" spans="1:12" x14ac:dyDescent="0.15">
      <c r="A19" s="22">
        <f t="shared" si="0"/>
        <v>18</v>
      </c>
      <c r="B19" s="23"/>
      <c r="C19" s="20" t="s">
        <v>59</v>
      </c>
      <c r="D19" s="23"/>
      <c r="E19" s="24">
        <f t="shared" si="2"/>
        <v>0</v>
      </c>
      <c r="F19" s="20" t="s">
        <v>44</v>
      </c>
      <c r="G19" s="20" t="s">
        <v>64</v>
      </c>
      <c r="I19" s="25"/>
      <c r="J19" s="25"/>
      <c r="K19" s="20" t="s">
        <v>155</v>
      </c>
      <c r="L19" s="20" t="s">
        <v>47</v>
      </c>
    </row>
    <row r="20" spans="1:12" x14ac:dyDescent="0.15">
      <c r="A20" s="22">
        <f t="shared" si="0"/>
        <v>19</v>
      </c>
      <c r="B20" s="23"/>
      <c r="C20" s="20" t="s">
        <v>59</v>
      </c>
      <c r="D20" s="23"/>
      <c r="E20" s="24">
        <f t="shared" si="2"/>
        <v>0</v>
      </c>
      <c r="F20" s="20" t="s">
        <v>44</v>
      </c>
      <c r="G20" s="20" t="s">
        <v>64</v>
      </c>
      <c r="I20" s="25"/>
      <c r="J20" s="25"/>
      <c r="K20" s="20" t="s">
        <v>155</v>
      </c>
      <c r="L20" s="20" t="s">
        <v>47</v>
      </c>
    </row>
    <row r="21" spans="1:12" x14ac:dyDescent="0.15">
      <c r="A21" s="22">
        <f t="shared" si="0"/>
        <v>20</v>
      </c>
      <c r="B21" s="23"/>
      <c r="C21" s="20" t="s">
        <v>59</v>
      </c>
      <c r="D21" s="23"/>
      <c r="E21" s="24">
        <f t="shared" si="2"/>
        <v>0</v>
      </c>
      <c r="F21" s="20" t="s">
        <v>44</v>
      </c>
      <c r="G21" s="20" t="s">
        <v>64</v>
      </c>
      <c r="I21" s="25"/>
      <c r="J21" s="25"/>
      <c r="K21" s="20" t="s">
        <v>155</v>
      </c>
      <c r="L21" s="20" t="s">
        <v>47</v>
      </c>
    </row>
  </sheetData>
  <phoneticPr fontId="8" type="noConversion"/>
  <pageMargins left="1" right="1" top="1" bottom="1" header="0.25" footer="0.25"/>
  <pageSetup scale="28" orientation="portrait"/>
  <headerFooter>
    <oddFooter>&amp;L&amp;"Helvetica,Regular"&amp;12&amp;K000000	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400-000000000000}">
          <x14:formula1>
            <xm:f>'Drop down options'!$C$76:$C$78</xm:f>
          </x14:formula1>
          <xm:sqref>C2:C21</xm:sqref>
        </x14:dataValidation>
        <x14:dataValidation type="list" allowBlank="1" showInputMessage="1" showErrorMessage="1" xr:uid="{00000000-0002-0000-0400-000001000000}">
          <x14:formula1>
            <xm:f>'Drop down options'!$F$76:$F$77</xm:f>
          </x14:formula1>
          <xm:sqref>F2:F21</xm:sqref>
        </x14:dataValidation>
        <x14:dataValidation type="list" allowBlank="1" showInputMessage="1" showErrorMessage="1" xr:uid="{00000000-0002-0000-0400-000002000000}">
          <x14:formula1>
            <xm:f>'Drop down options'!$G$76:$G$77</xm:f>
          </x14:formula1>
          <xm:sqref>G2:G21</xm:sqref>
        </x14:dataValidation>
        <x14:dataValidation type="list" allowBlank="1" showInputMessage="1" showErrorMessage="1" xr:uid="{00000000-0002-0000-0400-000003000000}">
          <x14:formula1>
            <xm:f>'Drop down options'!$K$76:$K$77</xm:f>
          </x14:formula1>
          <xm:sqref>K2:K21</xm:sqref>
        </x14:dataValidation>
        <x14:dataValidation type="list" allowBlank="1" showInputMessage="1" showErrorMessage="1" xr:uid="{00000000-0002-0000-0400-000004000000}">
          <x14:formula1>
            <xm:f>'Drop down options'!$L$76:$L$80</xm:f>
          </x14:formula1>
          <xm:sqref>L2:L21</xm:sqref>
        </x14:dataValidation>
        <x14:dataValidation type="list" allowBlank="1" showInputMessage="1" showErrorMessage="1" xr:uid="{00000000-0002-0000-0400-000005000000}">
          <x14:formula1>
            <xm:f>'Drop down options'!$H$76:$H$80</xm:f>
          </x14:formula1>
          <xm:sqref>H2:H21</xm:sqref>
        </x14:dataValidation>
        <x14:dataValidation type="list" allowBlank="1" showInputMessage="1" showErrorMessage="1" xr:uid="{00000000-0002-0000-0400-000006000000}">
          <x14:formula1>
            <xm:f>'Drop down options'!$M$76:$M$83</xm:f>
          </x14:formula1>
          <xm:sqref>M2:M21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6"/>
  <sheetViews>
    <sheetView showGridLines="0" workbookViewId="0">
      <selection activeCell="F86" sqref="F86"/>
    </sheetView>
  </sheetViews>
  <sheetFormatPr baseColWidth="10" defaultRowHeight="13" x14ac:dyDescent="0.15"/>
  <cols>
    <col min="1" max="1" width="12" customWidth="1"/>
    <col min="16" max="16" width="13.1640625" bestFit="1" customWidth="1"/>
  </cols>
  <sheetData>
    <row r="1" spans="1:17" x14ac:dyDescent="0.15">
      <c r="A1" s="74" t="s">
        <v>217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7" ht="11" customHeight="1" x14ac:dyDescent="0.15">
      <c r="A2" s="75" t="s">
        <v>200</v>
      </c>
      <c r="B2" s="75" t="s">
        <v>201</v>
      </c>
      <c r="C2" s="75" t="s">
        <v>6</v>
      </c>
      <c r="D2" s="75" t="s">
        <v>291</v>
      </c>
      <c r="E2" s="75" t="s">
        <v>3</v>
      </c>
      <c r="F2" s="75"/>
      <c r="G2" s="75"/>
      <c r="H2" s="75"/>
      <c r="I2" s="75"/>
      <c r="J2" s="75"/>
      <c r="K2" s="75"/>
      <c r="L2" s="75" t="s">
        <v>16</v>
      </c>
      <c r="M2" s="75"/>
      <c r="N2" s="75"/>
      <c r="P2" s="73" t="s">
        <v>277</v>
      </c>
      <c r="Q2" s="71"/>
    </row>
    <row r="3" spans="1:17" ht="14" x14ac:dyDescent="0.15">
      <c r="A3" s="75"/>
      <c r="B3" s="75"/>
      <c r="C3" s="75"/>
      <c r="D3" s="75"/>
      <c r="E3" s="28" t="s">
        <v>202</v>
      </c>
      <c r="F3" s="28" t="s">
        <v>203</v>
      </c>
      <c r="G3" s="28" t="s">
        <v>204</v>
      </c>
      <c r="H3" s="28" t="s">
        <v>205</v>
      </c>
      <c r="I3" s="28" t="s">
        <v>206</v>
      </c>
      <c r="J3" s="28" t="s">
        <v>207</v>
      </c>
      <c r="K3" s="28" t="s">
        <v>208</v>
      </c>
      <c r="L3" s="28">
        <v>1</v>
      </c>
      <c r="M3" s="28">
        <v>2</v>
      </c>
      <c r="N3" s="28">
        <v>3</v>
      </c>
      <c r="P3" s="73"/>
      <c r="Q3" s="71"/>
    </row>
    <row r="4" spans="1:17" ht="14" x14ac:dyDescent="0.15">
      <c r="A4" s="29" t="s">
        <v>46</v>
      </c>
      <c r="B4" s="31">
        <f>COUNTIFS('ICU patients'!L:L,'Stats -Cases'!A4)</f>
        <v>0</v>
      </c>
      <c r="C4" s="29">
        <f>COUNTIFS('ICU patients'!L:L,A4,'ICU patients'!G:G,"Yes")</f>
        <v>0</v>
      </c>
      <c r="D4" s="33">
        <f>IFERROR(B4/B$13,0)</f>
        <v>0</v>
      </c>
      <c r="E4" s="29">
        <f>COUNTIFS('ICU patients'!$L:$L,'Stats -Cases'!$A4,'ICU patients'!$D:$D,"&lt;1")</f>
        <v>0</v>
      </c>
      <c r="F4" s="29">
        <f>COUNTIFS('ICU patients'!$L:$L,'Stats -Cases'!$A4,'ICU patients'!$D:$D,"&gt;1",'ICU patients'!$D:$D,"&lt;=5")</f>
        <v>0</v>
      </c>
      <c r="G4" s="29">
        <f>COUNTIFS('ICU patients'!$L:$L,'Stats -Cases'!$A4,'ICU patients'!$D:$D,"&gt;=6",'ICU patients'!$D:$D,"&lt;=15")</f>
        <v>0</v>
      </c>
      <c r="H4" s="29">
        <f>COUNTIFS('ICU patients'!$L:$L,'Stats -Cases'!$A4,'ICU patients'!$D:$D,"&gt;=16",'ICU patients'!$D:$D,"&lt;=29")</f>
        <v>0</v>
      </c>
      <c r="I4" s="29">
        <f>COUNTIFS('ICU patients'!$L:$L,'Stats -Cases'!$A4,'ICU patients'!$D:$D,"&gt;=30",'ICU patients'!$D:$D,"&lt;=59")</f>
        <v>0</v>
      </c>
      <c r="J4" s="29">
        <f>COUNTIFS('ICU patients'!$L:$L,'Stats -Cases'!$A4,'ICU patients'!$D:$D,"&gt;=60",'ICU patients'!$D:$D,"&lt;=79")</f>
        <v>0</v>
      </c>
      <c r="K4" s="29">
        <f>COUNTIFS('ICU patients'!$L:$L,'Stats -Cases'!$A4,'ICU patients'!$D:$D,"&gt;=80")</f>
        <v>0</v>
      </c>
      <c r="L4" s="29">
        <f>COUNTIFS('ICU patients'!L:L,'Stats -Cases'!A4,'ICU patients'!Q:Q,1)</f>
        <v>0</v>
      </c>
      <c r="M4" s="29">
        <f>COUNTIFS('ICU patients'!L:L,'Stats -Cases'!A4,'ICU patients'!Q:Q,2)</f>
        <v>0</v>
      </c>
      <c r="N4" s="29">
        <f>COUNTIFS('ICU patients'!L:L,'Stats -Cases'!A4,'ICU patients'!Q:Q,3)</f>
        <v>0</v>
      </c>
      <c r="P4" s="73" t="s">
        <v>278</v>
      </c>
      <c r="Q4" s="72"/>
    </row>
    <row r="5" spans="1:17" ht="14" x14ac:dyDescent="0.15">
      <c r="A5" s="29" t="s">
        <v>50</v>
      </c>
      <c r="B5" s="31">
        <f>COUNTIFS('ICU patients'!L:L,'Stats -Cases'!A5)</f>
        <v>0</v>
      </c>
      <c r="C5" s="29">
        <f>COUNTIFS('ICU patients'!L:L,A5,'ICU patients'!G:G,"Yes")</f>
        <v>0</v>
      </c>
      <c r="D5" s="33">
        <f t="shared" ref="D5:D12" si="0">IFERROR(B5/B$13,0)</f>
        <v>0</v>
      </c>
      <c r="E5" s="29">
        <f>COUNTIFS('ICU patients'!$L:$L,'Stats -Cases'!$A5,'ICU patients'!$D:$D,"&lt;1")</f>
        <v>0</v>
      </c>
      <c r="F5" s="29">
        <f>COUNTIFS('ICU patients'!$L:$L,'Stats -Cases'!$A5,'ICU patients'!$D:$D,"&gt;1",'ICU patients'!$D:$D,"&lt;=5")</f>
        <v>0</v>
      </c>
      <c r="G5" s="29">
        <f>COUNTIFS('ICU patients'!$L:$L,'Stats -Cases'!$A5,'ICU patients'!$D:$D,"&gt;=6",'ICU patients'!$D:$D,"&lt;=15")</f>
        <v>0</v>
      </c>
      <c r="H5" s="29">
        <f>COUNTIFS('ICU patients'!$L:$L,'Stats -Cases'!$A5,'ICU patients'!$D:$D,"&gt;=16",'ICU patients'!$D:$D,"&lt;=29")</f>
        <v>0</v>
      </c>
      <c r="I5" s="29">
        <f>COUNTIFS('ICU patients'!$L:$L,'Stats -Cases'!$A5,'ICU patients'!$D:$D,"&gt;=30",'ICU patients'!$D:$D,"&lt;=59")</f>
        <v>0</v>
      </c>
      <c r="J5" s="29">
        <f>COUNTIFS('ICU patients'!$L:$L,'Stats -Cases'!$A5,'ICU patients'!$D:$D,"&gt;=60",'ICU patients'!$D:$D,"&lt;=79")</f>
        <v>0</v>
      </c>
      <c r="K5" s="29">
        <f>COUNTIFS('ICU patients'!$L:$L,'Stats -Cases'!$A5,'ICU patients'!$D:$D,"&gt;=80")</f>
        <v>0</v>
      </c>
      <c r="L5" s="29">
        <f>COUNTIFS('ICU patients'!L:L,'Stats -Cases'!A5,'ICU patients'!Q:Q,1)</f>
        <v>0</v>
      </c>
      <c r="M5" s="29">
        <f>COUNTIFS('ICU patients'!L:L,'Stats -Cases'!A5,'ICU patients'!Q:Q,2)</f>
        <v>0</v>
      </c>
      <c r="N5" s="29">
        <f>COUNTIFS('ICU patients'!L:L,'Stats -Cases'!A5,'ICU patients'!Q:Q,3)</f>
        <v>0</v>
      </c>
      <c r="P5" s="73"/>
      <c r="Q5" s="72"/>
    </row>
    <row r="6" spans="1:17" ht="14" x14ac:dyDescent="0.15">
      <c r="A6" s="29" t="s">
        <v>66</v>
      </c>
      <c r="B6" s="31">
        <f>COUNTIFS('ICU patients'!L:L,'Stats -Cases'!A6)</f>
        <v>0</v>
      </c>
      <c r="C6" s="29">
        <f>COUNTIFS('ICU patients'!L:L,A6,'ICU patients'!G:G,"Yes")</f>
        <v>0</v>
      </c>
      <c r="D6" s="33">
        <f t="shared" si="0"/>
        <v>0</v>
      </c>
      <c r="E6" s="29">
        <f>COUNTIFS('ICU patients'!$L:$L,'Stats -Cases'!$A6,'ICU patients'!$D:$D,"&lt;1")</f>
        <v>0</v>
      </c>
      <c r="F6" s="29">
        <f>COUNTIFS('ICU patients'!$L:$L,'Stats -Cases'!$A6,'ICU patients'!$D:$D,"&gt;1",'ICU patients'!$D:$D,"&lt;=5")</f>
        <v>0</v>
      </c>
      <c r="G6" s="29">
        <f>COUNTIFS('ICU patients'!$L:$L,'Stats -Cases'!$A6,'ICU patients'!$D:$D,"&gt;=6",'ICU patients'!$D:$D,"&lt;=15")</f>
        <v>0</v>
      </c>
      <c r="H6" s="29">
        <f>COUNTIFS('ICU patients'!$L:$L,'Stats -Cases'!$A6,'ICU patients'!$D:$D,"&gt;=16",'ICU patients'!$D:$D,"&lt;=29")</f>
        <v>0</v>
      </c>
      <c r="I6" s="29">
        <f>COUNTIFS('ICU patients'!$L:$L,'Stats -Cases'!$A6,'ICU patients'!$D:$D,"&gt;=30",'ICU patients'!$D:$D,"&lt;=59")</f>
        <v>0</v>
      </c>
      <c r="J6" s="29">
        <f>COUNTIFS('ICU patients'!$L:$L,'Stats -Cases'!$A6,'ICU patients'!$D:$D,"&gt;=60",'ICU patients'!$D:$D,"&lt;=79")</f>
        <v>0</v>
      </c>
      <c r="K6" s="29">
        <f>COUNTIFS('ICU patients'!$L:$L,'Stats -Cases'!$A6,'ICU patients'!$D:$D,"&gt;=80")</f>
        <v>0</v>
      </c>
      <c r="L6" s="29">
        <f>COUNTIFS('ICU patients'!L:L,'Stats -Cases'!A6,'ICU patients'!Q:Q,1)</f>
        <v>0</v>
      </c>
      <c r="M6" s="29">
        <f>COUNTIFS('ICU patients'!L:L,'Stats -Cases'!A6,'ICU patients'!Q:Q,2)</f>
        <v>0</v>
      </c>
      <c r="N6" s="29">
        <f>COUNTIFS('ICU patients'!L:L,'Stats -Cases'!A6,'ICU patients'!Q:Q,3)</f>
        <v>0</v>
      </c>
      <c r="P6" s="73" t="s">
        <v>279</v>
      </c>
      <c r="Q6" s="71"/>
    </row>
    <row r="7" spans="1:17" ht="14" x14ac:dyDescent="0.15">
      <c r="A7" s="29" t="s">
        <v>67</v>
      </c>
      <c r="B7" s="31">
        <f>COUNTIFS('ICU patients'!L:L,'Stats -Cases'!A7)</f>
        <v>0</v>
      </c>
      <c r="C7" s="29">
        <f>COUNTIFS('ICU patients'!L:L,A7,'ICU patients'!G:G,"Yes")</f>
        <v>0</v>
      </c>
      <c r="D7" s="33">
        <f t="shared" si="0"/>
        <v>0</v>
      </c>
      <c r="E7" s="29">
        <f>COUNTIFS('ICU patients'!$L:$L,'Stats -Cases'!$A7,'ICU patients'!$D:$D,"&lt;1")</f>
        <v>0</v>
      </c>
      <c r="F7" s="29">
        <f>COUNTIFS('ICU patients'!$L:$L,'Stats -Cases'!$A7,'ICU patients'!$D:$D,"&gt;1",'ICU patients'!$D:$D,"&lt;=5")</f>
        <v>0</v>
      </c>
      <c r="G7" s="29">
        <f>COUNTIFS('ICU patients'!$L:$L,'Stats -Cases'!$A7,'ICU patients'!$D:$D,"&gt;=6",'ICU patients'!$D:$D,"&lt;=15")</f>
        <v>0</v>
      </c>
      <c r="H7" s="29">
        <f>COUNTIFS('ICU patients'!$L:$L,'Stats -Cases'!$A7,'ICU patients'!$D:$D,"&gt;=16",'ICU patients'!$D:$D,"&lt;=29")</f>
        <v>0</v>
      </c>
      <c r="I7" s="29">
        <f>COUNTIFS('ICU patients'!$L:$L,'Stats -Cases'!$A7,'ICU patients'!$D:$D,"&gt;=30",'ICU patients'!$D:$D,"&lt;=59")</f>
        <v>0</v>
      </c>
      <c r="J7" s="29">
        <f>COUNTIFS('ICU patients'!$L:$L,'Stats -Cases'!$A7,'ICU patients'!$D:$D,"&gt;=60",'ICU patients'!$D:$D,"&lt;=79")</f>
        <v>0</v>
      </c>
      <c r="K7" s="29">
        <f>COUNTIFS('ICU patients'!$L:$L,'Stats -Cases'!$A7,'ICU patients'!$D:$D,"&gt;=80")</f>
        <v>0</v>
      </c>
      <c r="L7" s="29">
        <f>COUNTIFS('ICU patients'!L:L,'Stats -Cases'!A7,'ICU patients'!Q:Q,1)</f>
        <v>0</v>
      </c>
      <c r="M7" s="29">
        <f>COUNTIFS('ICU patients'!L:L,'Stats -Cases'!A7,'ICU patients'!Q:Q,2)</f>
        <v>0</v>
      </c>
      <c r="N7" s="29">
        <f>COUNTIFS('ICU patients'!L:L,'Stats -Cases'!A7,'ICU patients'!Q:Q,3)</f>
        <v>0</v>
      </c>
      <c r="P7" s="73"/>
      <c r="Q7" s="71"/>
    </row>
    <row r="8" spans="1:17" ht="14" x14ac:dyDescent="0.15">
      <c r="A8" s="29" t="s">
        <v>68</v>
      </c>
      <c r="B8" s="31">
        <f>COUNTIFS('ICU patients'!L:L,'Stats -Cases'!A8)</f>
        <v>0</v>
      </c>
      <c r="C8" s="29">
        <f>COUNTIFS('ICU patients'!L:L,A8,'ICU patients'!G:G,"Yes")</f>
        <v>0</v>
      </c>
      <c r="D8" s="33">
        <f t="shared" si="0"/>
        <v>0</v>
      </c>
      <c r="E8" s="29">
        <f>COUNTIFS('ICU patients'!$L:$L,'Stats -Cases'!$A8,'ICU patients'!$D:$D,"&lt;1")</f>
        <v>0</v>
      </c>
      <c r="F8" s="29">
        <f>COUNTIFS('ICU patients'!$L:$L,'Stats -Cases'!$A8,'ICU patients'!$D:$D,"&gt;1",'ICU patients'!$D:$D,"&lt;=5")</f>
        <v>0</v>
      </c>
      <c r="G8" s="29">
        <f>COUNTIFS('ICU patients'!$L:$L,'Stats -Cases'!$A8,'ICU patients'!$D:$D,"&gt;=6",'ICU patients'!$D:$D,"&lt;=15")</f>
        <v>0</v>
      </c>
      <c r="H8" s="29">
        <f>COUNTIFS('ICU patients'!$L:$L,'Stats -Cases'!$A8,'ICU patients'!$D:$D,"&gt;=16",'ICU patients'!$D:$D,"&lt;=29")</f>
        <v>0</v>
      </c>
      <c r="I8" s="29">
        <f>COUNTIFS('ICU patients'!$L:$L,'Stats -Cases'!$A8,'ICU patients'!$D:$D,"&gt;=30",'ICU patients'!$D:$D,"&lt;=59")</f>
        <v>0</v>
      </c>
      <c r="J8" s="29">
        <f>COUNTIFS('ICU patients'!$L:$L,'Stats -Cases'!$A8,'ICU patients'!$D:$D,"&gt;=60",'ICU patients'!$D:$D,"&lt;=79")</f>
        <v>0</v>
      </c>
      <c r="K8" s="29">
        <f>COUNTIFS('ICU patients'!$L:$L,'Stats -Cases'!$A8,'ICU patients'!$D:$D,"&gt;=80")</f>
        <v>0</v>
      </c>
      <c r="L8" s="29">
        <f>COUNTIFS('ICU patients'!L:L,'Stats -Cases'!A8,'ICU patients'!Q:Q,1)</f>
        <v>0</v>
      </c>
      <c r="M8" s="29">
        <f>COUNTIFS('ICU patients'!L:L,'Stats -Cases'!A8,'ICU patients'!Q:Q,2)</f>
        <v>0</v>
      </c>
      <c r="N8" s="29">
        <f>COUNTIFS('ICU patients'!L:L,'Stats -Cases'!A8,'ICU patients'!Q:Q,3)</f>
        <v>0</v>
      </c>
      <c r="P8" s="73" t="s">
        <v>280</v>
      </c>
      <c r="Q8" s="71"/>
    </row>
    <row r="9" spans="1:17" ht="14" x14ac:dyDescent="0.15">
      <c r="A9" s="29" t="s">
        <v>69</v>
      </c>
      <c r="B9" s="31">
        <f>COUNTIFS('ICU patients'!L:L,'Stats -Cases'!A9)</f>
        <v>0</v>
      </c>
      <c r="C9" s="29">
        <f>COUNTIFS('ICU patients'!L:L,A9,'ICU patients'!G:G,"Yes")</f>
        <v>0</v>
      </c>
      <c r="D9" s="33">
        <f t="shared" si="0"/>
        <v>0</v>
      </c>
      <c r="E9" s="29">
        <f>COUNTIFS('ICU patients'!$L:$L,'Stats -Cases'!$A9,'ICU patients'!$D:$D,"&lt;1")</f>
        <v>0</v>
      </c>
      <c r="F9" s="29">
        <f>COUNTIFS('ICU patients'!$L:$L,'Stats -Cases'!$A9,'ICU patients'!$D:$D,"&gt;1",'ICU patients'!$D:$D,"&lt;=5")</f>
        <v>0</v>
      </c>
      <c r="G9" s="29">
        <f>COUNTIFS('ICU patients'!$L:$L,'Stats -Cases'!$A9,'ICU patients'!$D:$D,"&gt;=6",'ICU patients'!$D:$D,"&lt;=15")</f>
        <v>0</v>
      </c>
      <c r="H9" s="29">
        <f>COUNTIFS('ICU patients'!$L:$L,'Stats -Cases'!$A9,'ICU patients'!$D:$D,"&gt;=16",'ICU patients'!$D:$D,"&lt;=29")</f>
        <v>0</v>
      </c>
      <c r="I9" s="29">
        <f>COUNTIFS('ICU patients'!$L:$L,'Stats -Cases'!$A9,'ICU patients'!$D:$D,"&gt;=30",'ICU patients'!$D:$D,"&lt;=59")</f>
        <v>0</v>
      </c>
      <c r="J9" s="29">
        <f>COUNTIFS('ICU patients'!$L:$L,'Stats -Cases'!$A9,'ICU patients'!$D:$D,"&gt;=60",'ICU patients'!$D:$D,"&lt;=79")</f>
        <v>0</v>
      </c>
      <c r="K9" s="29">
        <f>COUNTIFS('ICU patients'!$L:$L,'Stats -Cases'!$A9,'ICU patients'!$D:$D,"&gt;=80")</f>
        <v>0</v>
      </c>
      <c r="L9" s="29">
        <f>COUNTIFS('ICU patients'!L:L,'Stats -Cases'!A9,'ICU patients'!Q:Q,1)</f>
        <v>0</v>
      </c>
      <c r="M9" s="29">
        <f>COUNTIFS('ICU patients'!L:L,'Stats -Cases'!A9,'ICU patients'!Q:Q,2)</f>
        <v>0</v>
      </c>
      <c r="N9" s="29">
        <f>COUNTIFS('ICU patients'!L:L,'Stats -Cases'!A9,'ICU patients'!Q:Q,3)</f>
        <v>0</v>
      </c>
      <c r="P9" s="73"/>
      <c r="Q9" s="71"/>
    </row>
    <row r="10" spans="1:17" ht="14" x14ac:dyDescent="0.15">
      <c r="A10" s="29" t="s">
        <v>172</v>
      </c>
      <c r="B10" s="31">
        <f>COUNTIFS('ICU patients'!L:L,'Stats -Cases'!A10)</f>
        <v>0</v>
      </c>
      <c r="C10" s="29">
        <f>COUNTIFS('ICU patients'!L:L,A10,'ICU patients'!G:G,"Yes")</f>
        <v>0</v>
      </c>
      <c r="D10" s="33">
        <f t="shared" si="0"/>
        <v>0</v>
      </c>
      <c r="E10" s="29">
        <f>COUNTIFS('ICU patients'!$L:$L,'Stats -Cases'!$A10,'ICU patients'!$D:$D,"&lt;1")</f>
        <v>0</v>
      </c>
      <c r="F10" s="29">
        <f>COUNTIFS('ICU patients'!$L:$L,'Stats -Cases'!$A10,'ICU patients'!$D:$D,"&gt;1",'ICU patients'!$D:$D,"&lt;=5")</f>
        <v>0</v>
      </c>
      <c r="G10" s="29">
        <f>COUNTIFS('ICU patients'!$L:$L,'Stats -Cases'!$A10,'ICU patients'!$D:$D,"&gt;=6",'ICU patients'!$D:$D,"&lt;=15")</f>
        <v>0</v>
      </c>
      <c r="H10" s="29">
        <f>COUNTIFS('ICU patients'!$L:$L,'Stats -Cases'!$A10,'ICU patients'!$D:$D,"&gt;=16",'ICU patients'!$D:$D,"&lt;=29")</f>
        <v>0</v>
      </c>
      <c r="I10" s="29">
        <f>COUNTIFS('ICU patients'!$L:$L,'Stats -Cases'!$A10,'ICU patients'!$D:$D,"&gt;=30",'ICU patients'!$D:$D,"&lt;=59")</f>
        <v>0</v>
      </c>
      <c r="J10" s="29">
        <f>COUNTIFS('ICU patients'!$L:$L,'Stats -Cases'!$A10,'ICU patients'!$D:$D,"&gt;=60",'ICU patients'!$D:$D,"&lt;=79")</f>
        <v>0</v>
      </c>
      <c r="K10" s="29">
        <f>COUNTIFS('ICU patients'!$L:$L,'Stats -Cases'!$A10,'ICU patients'!$D:$D,"&gt;=80")</f>
        <v>0</v>
      </c>
      <c r="L10" s="29">
        <f>COUNTIFS('ICU patients'!L:L,'Stats -Cases'!A10,'ICU patients'!Q:Q,1)</f>
        <v>0</v>
      </c>
      <c r="M10" s="29">
        <f>COUNTIFS('ICU patients'!L:L,'Stats -Cases'!A10,'ICU patients'!Q:Q,2)</f>
        <v>0</v>
      </c>
      <c r="N10" s="29">
        <f>COUNTIFS('ICU patients'!L:L,'Stats -Cases'!A10,'ICU patients'!Q:Q,3)</f>
        <v>0</v>
      </c>
      <c r="P10" s="73" t="s">
        <v>281</v>
      </c>
      <c r="Q10" s="71"/>
    </row>
    <row r="11" spans="1:17" ht="14" x14ac:dyDescent="0.15">
      <c r="A11" s="29" t="s">
        <v>270</v>
      </c>
      <c r="B11" s="31">
        <f>COUNTIFS('ICU patients'!L:L,'Stats -Cases'!A11)</f>
        <v>0</v>
      </c>
      <c r="C11" s="29">
        <f>COUNTIFS('ICU patients'!L:L,A11,'ICU patients'!G:G,"Yes")</f>
        <v>0</v>
      </c>
      <c r="D11" s="33">
        <f t="shared" si="0"/>
        <v>0</v>
      </c>
      <c r="E11" s="29">
        <f>COUNTIFS('ICU patients'!$L:$L,'Stats -Cases'!$A11,'ICU patients'!$D:$D,"&lt;1")</f>
        <v>0</v>
      </c>
      <c r="F11" s="29">
        <f>COUNTIFS('ICU patients'!$L:$L,'Stats -Cases'!$A11,'ICU patients'!$D:$D,"&gt;1",'ICU patients'!$D:$D,"&lt;=5")</f>
        <v>0</v>
      </c>
      <c r="G11" s="29">
        <f>COUNTIFS('ICU patients'!$L:$L,'Stats -Cases'!$A11,'ICU patients'!$D:$D,"&gt;=6",'ICU patients'!$D:$D,"&lt;=15")</f>
        <v>0</v>
      </c>
      <c r="H11" s="29">
        <f>COUNTIFS('ICU patients'!$L:$L,'Stats -Cases'!$A11,'ICU patients'!$D:$D,"&gt;=16",'ICU patients'!$D:$D,"&lt;=29")</f>
        <v>0</v>
      </c>
      <c r="I11" s="29">
        <f>COUNTIFS('ICU patients'!$L:$L,'Stats -Cases'!$A11,'ICU patients'!$D:$D,"&gt;=30",'ICU patients'!$D:$D,"&lt;=59")</f>
        <v>0</v>
      </c>
      <c r="J11" s="29">
        <f>COUNTIFS('ICU patients'!$L:$L,'Stats -Cases'!$A11,'ICU patients'!$D:$D,"&gt;=60",'ICU patients'!$D:$D,"&lt;=79")</f>
        <v>0</v>
      </c>
      <c r="K11" s="29">
        <f>COUNTIFS('ICU patients'!$L:$L,'Stats -Cases'!$A11,'ICU patients'!$D:$D,"&gt;=80")</f>
        <v>0</v>
      </c>
      <c r="L11" s="29">
        <f>COUNTIFS('ICU patients'!L:L,'Stats -Cases'!A11,'ICU patients'!Q:Q,1)</f>
        <v>0</v>
      </c>
      <c r="M11" s="29">
        <f>COUNTIFS('ICU patients'!L:L,'Stats -Cases'!A11,'ICU patients'!Q:Q,2)</f>
        <v>0</v>
      </c>
      <c r="N11" s="29">
        <f>COUNTIFS('ICU patients'!L:L,'Stats -Cases'!A11,'ICU patients'!Q:Q,3)</f>
        <v>0</v>
      </c>
      <c r="P11" s="73"/>
      <c r="Q11" s="71"/>
    </row>
    <row r="12" spans="1:17" ht="14" x14ac:dyDescent="0.15">
      <c r="A12" s="30" t="s">
        <v>12</v>
      </c>
      <c r="B12" s="31">
        <f>COUNTIFS('ICU patients'!L:L,'Stats -Cases'!A12)</f>
        <v>0</v>
      </c>
      <c r="C12" s="29">
        <f>COUNTIFS('ICU patients'!L:L,A12,'ICU patients'!G:G,"Yes")</f>
        <v>0</v>
      </c>
      <c r="D12" s="33">
        <f t="shared" si="0"/>
        <v>0</v>
      </c>
      <c r="E12" s="29">
        <f>COUNTIFS('ICU patients'!$L:$L,'Stats -Cases'!$A12,'ICU patients'!$D:$D,"&lt;1")</f>
        <v>0</v>
      </c>
      <c r="F12" s="29">
        <f>COUNTIFS('ICU patients'!$L:$L,'Stats -Cases'!$A12,'ICU patients'!$D:$D,"&gt;1",'ICU patients'!$D:$D,"&lt;=5")</f>
        <v>0</v>
      </c>
      <c r="G12" s="29">
        <f>COUNTIFS('ICU patients'!$L:$L,'Stats -Cases'!$A12,'ICU patients'!$D:$D,"&gt;=6",'ICU patients'!$D:$D,"&lt;=15")</f>
        <v>0</v>
      </c>
      <c r="H12" s="29">
        <f>COUNTIFS('ICU patients'!$L:$L,'Stats -Cases'!$A12,'ICU patients'!$D:$D,"&gt;=16",'ICU patients'!$D:$D,"&lt;=29")</f>
        <v>0</v>
      </c>
      <c r="I12" s="29">
        <f>COUNTIFS('ICU patients'!$L:$L,'Stats -Cases'!$A12,'ICU patients'!$D:$D,"&gt;=30",'ICU patients'!$D:$D,"&lt;=59")</f>
        <v>0</v>
      </c>
      <c r="J12" s="29">
        <f>COUNTIFS('ICU patients'!$L:$L,'Stats -Cases'!$A12,'ICU patients'!$D:$D,"&gt;=60",'ICU patients'!$D:$D,"&lt;=79")</f>
        <v>0</v>
      </c>
      <c r="K12" s="29">
        <f>COUNTIFS('ICU patients'!$L:$L,'Stats -Cases'!$A12,'ICU patients'!$D:$D,"&gt;=80")</f>
        <v>0</v>
      </c>
      <c r="L12" s="29">
        <f>COUNTIFS('ICU patients'!L:L,'Stats -Cases'!A12,'ICU patients'!Q:Q,1)</f>
        <v>0</v>
      </c>
      <c r="M12" s="29">
        <f>COUNTIFS('ICU patients'!L:L,'Stats -Cases'!A12,'ICU patients'!Q:Q,2)</f>
        <v>0</v>
      </c>
      <c r="N12" s="29">
        <f>COUNTIFS('ICU patients'!L:L,'Stats -Cases'!A12,'ICU patients'!Q:Q,3)</f>
        <v>0</v>
      </c>
    </row>
    <row r="13" spans="1:17" ht="14" x14ac:dyDescent="0.15">
      <c r="A13" s="27" t="s">
        <v>218</v>
      </c>
      <c r="B13" s="32">
        <f>SUM(B4:B12)</f>
        <v>0</v>
      </c>
      <c r="C13" s="32">
        <f>SUM(C4:C12)</f>
        <v>0</v>
      </c>
      <c r="L13">
        <f>SUM(L4:L12)</f>
        <v>0</v>
      </c>
      <c r="M13">
        <f t="shared" ref="M13:N13" si="1">SUM(M4:M12)</f>
        <v>0</v>
      </c>
      <c r="N13">
        <f t="shared" si="1"/>
        <v>0</v>
      </c>
    </row>
    <row r="16" spans="1:17" x14ac:dyDescent="0.15">
      <c r="P16" s="75" t="s">
        <v>14</v>
      </c>
      <c r="Q16" s="75" t="s">
        <v>219</v>
      </c>
    </row>
    <row r="17" spans="16:17" x14ac:dyDescent="0.15">
      <c r="P17" s="75"/>
      <c r="Q17" s="75"/>
    </row>
    <row r="18" spans="16:17" ht="28" x14ac:dyDescent="0.15">
      <c r="P18" t="s">
        <v>48</v>
      </c>
      <c r="Q18">
        <f>COUNTIFS('ICU patients'!$O:$O,$P18)</f>
        <v>0</v>
      </c>
    </row>
    <row r="19" spans="16:17" ht="14" x14ac:dyDescent="0.15">
      <c r="P19" t="s">
        <v>72</v>
      </c>
      <c r="Q19">
        <f>COUNTIFS('ICU patients'!$O:$O,$P19)</f>
        <v>0</v>
      </c>
    </row>
    <row r="20" spans="16:17" ht="28" x14ac:dyDescent="0.15">
      <c r="P20" t="s">
        <v>156</v>
      </c>
      <c r="Q20">
        <f>COUNTIFS('ICU patients'!$O:$O,$P20)</f>
        <v>0</v>
      </c>
    </row>
    <row r="21" spans="16:17" ht="14" x14ac:dyDescent="0.15">
      <c r="P21" t="s">
        <v>157</v>
      </c>
      <c r="Q21">
        <f>COUNTIFS('ICU patients'!$O:$O,$P21)</f>
        <v>0</v>
      </c>
    </row>
    <row r="22" spans="16:17" ht="14" x14ac:dyDescent="0.15">
      <c r="P22" t="s">
        <v>158</v>
      </c>
      <c r="Q22">
        <f>COUNTIFS('ICU patients'!$O:$O,$P22)</f>
        <v>0</v>
      </c>
    </row>
    <row r="23" spans="16:17" ht="14" x14ac:dyDescent="0.15">
      <c r="P23" t="s">
        <v>159</v>
      </c>
      <c r="Q23">
        <f>COUNTIFS('ICU patients'!$O:$O,$P23)</f>
        <v>0</v>
      </c>
    </row>
    <row r="24" spans="16:17" ht="14" x14ac:dyDescent="0.15">
      <c r="P24" t="s">
        <v>160</v>
      </c>
      <c r="Q24">
        <f>COUNTIFS('ICU patients'!$O:$O,$P24)</f>
        <v>0</v>
      </c>
    </row>
    <row r="25" spans="16:17" ht="14" x14ac:dyDescent="0.15">
      <c r="P25" t="s">
        <v>290</v>
      </c>
      <c r="Q25">
        <f>COUNTIFS('ICU patients'!$O:$O,$P25)</f>
        <v>0</v>
      </c>
    </row>
    <row r="36" spans="1:15" x14ac:dyDescent="0.15">
      <c r="A36" s="80" t="s">
        <v>220</v>
      </c>
      <c r="B36" s="80"/>
      <c r="C36" s="80"/>
      <c r="D36" s="80"/>
      <c r="E36" s="80"/>
      <c r="I36" s="80" t="s">
        <v>221</v>
      </c>
      <c r="J36" s="80"/>
      <c r="K36" s="80"/>
      <c r="L36" s="80"/>
      <c r="M36" s="80"/>
      <c r="N36" s="80"/>
      <c r="O36" s="80"/>
    </row>
    <row r="37" spans="1:15" ht="12" customHeight="1" x14ac:dyDescent="0.15">
      <c r="A37" s="28" t="s">
        <v>200</v>
      </c>
      <c r="B37" s="81" t="s">
        <v>8</v>
      </c>
      <c r="C37" s="82"/>
      <c r="D37" s="82"/>
      <c r="E37" s="75" t="s">
        <v>218</v>
      </c>
      <c r="I37" s="28" t="s">
        <v>200</v>
      </c>
      <c r="J37" s="81" t="s">
        <v>13</v>
      </c>
      <c r="K37" s="82"/>
      <c r="L37" s="82"/>
      <c r="M37" s="82"/>
      <c r="N37" s="82"/>
      <c r="O37" s="75" t="s">
        <v>218</v>
      </c>
    </row>
    <row r="38" spans="1:15" ht="14" x14ac:dyDescent="0.15">
      <c r="A38" s="28"/>
      <c r="B38" s="28" t="s">
        <v>45</v>
      </c>
      <c r="C38" s="28" t="s">
        <v>70</v>
      </c>
      <c r="D38" s="28" t="s">
        <v>71</v>
      </c>
      <c r="E38" s="75"/>
      <c r="I38" s="28"/>
      <c r="J38" s="28" t="s">
        <v>47</v>
      </c>
      <c r="K38" s="28" t="s">
        <v>73</v>
      </c>
      <c r="L38" s="28" t="s">
        <v>74</v>
      </c>
      <c r="M38" s="28" t="s">
        <v>75</v>
      </c>
      <c r="N38" s="28" t="s">
        <v>76</v>
      </c>
      <c r="O38" s="75"/>
    </row>
    <row r="39" spans="1:15" ht="14" x14ac:dyDescent="0.15">
      <c r="A39" s="29" t="s">
        <v>46</v>
      </c>
      <c r="B39">
        <f>COUNTIFS('ICU patients'!$L:$L,'Stats -Cases'!$A39,'ICU patients'!$I:$I,B$38)</f>
        <v>0</v>
      </c>
      <c r="C39">
        <f>COUNTIFS('ICU patients'!$L:$L,'Stats -Cases'!$A39,'ICU patients'!$I:$I,C$38)</f>
        <v>0</v>
      </c>
      <c r="D39">
        <f>COUNTIFS('ICU patients'!$L:$L,'Stats -Cases'!$A39,'ICU patients'!$I:$I,D$38)</f>
        <v>0</v>
      </c>
      <c r="E39">
        <f>SUM(B39:D39)</f>
        <v>0</v>
      </c>
      <c r="I39" s="29" t="s">
        <v>46</v>
      </c>
      <c r="J39">
        <f>COUNTIFS('ICU patients'!L:L,'Stats -Cases'!I39,'ICU patients'!N:N,J38)</f>
        <v>0</v>
      </c>
      <c r="K39">
        <f>COUNTIFS('ICU patients'!L:L,'Stats -Cases'!I39,'ICU patients'!N:N,K38)</f>
        <v>0</v>
      </c>
      <c r="L39">
        <f>COUNTIFS('ICU patients'!L:L,'Stats -Cases'!I39,'ICU patients'!N:N,L38)</f>
        <v>0</v>
      </c>
      <c r="M39">
        <f>COUNTIFS('ICU patients'!L:L,'Stats -Cases'!I39,'ICU patients'!N:N,M38)</f>
        <v>0</v>
      </c>
      <c r="N39">
        <f>COUNTIFS('ICU patients'!L:L,'Stats -Cases'!I39,'ICU patients'!N:N,N38)</f>
        <v>0</v>
      </c>
      <c r="O39">
        <f>SUM(J39:N39)</f>
        <v>0</v>
      </c>
    </row>
    <row r="40" spans="1:15" ht="14" x14ac:dyDescent="0.15">
      <c r="A40" s="29" t="s">
        <v>50</v>
      </c>
      <c r="B40">
        <f>COUNTIFS('ICU patients'!$L:$L,'Stats -Cases'!$A40,'ICU patients'!$I:$I,B$38)</f>
        <v>0</v>
      </c>
      <c r="C40">
        <f>COUNTIFS('ICU patients'!$L:$L,'Stats -Cases'!$A40,'ICU patients'!$I:$I,C$38)</f>
        <v>0</v>
      </c>
      <c r="D40">
        <f>COUNTIFS('ICU patients'!$L:$L,'Stats -Cases'!$A40,'ICU patients'!$I:$I,D$38)</f>
        <v>0</v>
      </c>
      <c r="E40">
        <f t="shared" ref="E40:E47" si="2">SUM(B40:D40)</f>
        <v>0</v>
      </c>
      <c r="I40" s="29" t="s">
        <v>50</v>
      </c>
      <c r="J40">
        <f>COUNTIFS('ICU patients'!L:L,'Stats -Cases'!I40,'ICU patients'!N:N,J38)</f>
        <v>0</v>
      </c>
      <c r="K40">
        <f>COUNTIFS('ICU patients'!L:L,'Stats -Cases'!I40,'ICU patients'!N:N,K38)</f>
        <v>0</v>
      </c>
      <c r="L40">
        <f>COUNTIFS('ICU patients'!L:L,'Stats -Cases'!I40,'ICU patients'!N:N,L38)</f>
        <v>0</v>
      </c>
      <c r="M40">
        <f>COUNTIFS('ICU patients'!L:L,'Stats -Cases'!I40,'ICU patients'!N:N,M38)</f>
        <v>0</v>
      </c>
      <c r="N40">
        <f>COUNTIFS('ICU patients'!L:L,'Stats -Cases'!I40,'ICU patients'!N:N,N38)</f>
        <v>0</v>
      </c>
      <c r="O40">
        <f t="shared" ref="O40:O47" si="3">SUM(J40:N40)</f>
        <v>0</v>
      </c>
    </row>
    <row r="41" spans="1:15" ht="14" x14ac:dyDescent="0.15">
      <c r="A41" s="29" t="s">
        <v>66</v>
      </c>
      <c r="B41">
        <f>COUNTIFS('ICU patients'!$L:$L,'Stats -Cases'!$A41,'ICU patients'!$I:$I,B$38)</f>
        <v>0</v>
      </c>
      <c r="C41">
        <f>COUNTIFS('ICU patients'!$L:$L,'Stats -Cases'!$A41,'ICU patients'!$I:$I,C$38)</f>
        <v>0</v>
      </c>
      <c r="D41">
        <f>COUNTIFS('ICU patients'!$L:$L,'Stats -Cases'!$A41,'ICU patients'!$I:$I,D$38)</f>
        <v>0</v>
      </c>
      <c r="E41">
        <f t="shared" si="2"/>
        <v>0</v>
      </c>
      <c r="I41" s="29" t="s">
        <v>66</v>
      </c>
      <c r="J41">
        <f>COUNTIFS('ICU patients'!L:L,'Stats -Cases'!I41,'ICU patients'!N:N,J38)</f>
        <v>0</v>
      </c>
      <c r="K41">
        <f>COUNTIFS('ICU patients'!L:L,'Stats -Cases'!I41,'ICU patients'!N:N,K38)</f>
        <v>0</v>
      </c>
      <c r="L41">
        <f>COUNTIFS('ICU patients'!L:L,'Stats -Cases'!I41,'ICU patients'!N:N,L38)</f>
        <v>0</v>
      </c>
      <c r="M41">
        <f>COUNTIFS('ICU patients'!L:L,'Stats -Cases'!I41,'ICU patients'!N:N,M38)</f>
        <v>0</v>
      </c>
      <c r="N41">
        <f>COUNTIFS('ICU patients'!L:L,'Stats -Cases'!I41,'ICU patients'!N:N,N38)</f>
        <v>0</v>
      </c>
      <c r="O41">
        <f t="shared" si="3"/>
        <v>0</v>
      </c>
    </row>
    <row r="42" spans="1:15" ht="14" x14ac:dyDescent="0.15">
      <c r="A42" s="29" t="s">
        <v>67</v>
      </c>
      <c r="B42">
        <f>COUNTIFS('ICU patients'!$L:$L,'Stats -Cases'!$A42,'ICU patients'!$I:$I,B$38)</f>
        <v>0</v>
      </c>
      <c r="C42">
        <f>COUNTIFS('ICU patients'!$L:$L,'Stats -Cases'!$A42,'ICU patients'!$I:$I,C$38)</f>
        <v>0</v>
      </c>
      <c r="D42">
        <f>COUNTIFS('ICU patients'!$L:$L,'Stats -Cases'!$A42,'ICU patients'!$I:$I,D$38)</f>
        <v>0</v>
      </c>
      <c r="E42">
        <f t="shared" si="2"/>
        <v>0</v>
      </c>
      <c r="I42" s="29" t="s">
        <v>67</v>
      </c>
      <c r="J42">
        <f>COUNTIFS('ICU patients'!L:L,'Stats -Cases'!I42,'ICU patients'!N:N,J38)</f>
        <v>0</v>
      </c>
      <c r="K42">
        <f>COUNTIFS('ICU patients'!L:L,'Stats -Cases'!I42,'ICU patients'!N:N,K38)</f>
        <v>0</v>
      </c>
      <c r="L42">
        <f>COUNTIFS('ICU patients'!L:L,'Stats -Cases'!I42,'ICU patients'!N:N,L38)</f>
        <v>0</v>
      </c>
      <c r="M42">
        <f>COUNTIFS('ICU patients'!L:L,'Stats -Cases'!I42,'ICU patients'!N:N,M38)</f>
        <v>0</v>
      </c>
      <c r="N42">
        <f>COUNTIFS('ICU patients'!L:L,'Stats -Cases'!I42,'ICU patients'!N:N,N38)</f>
        <v>0</v>
      </c>
      <c r="O42">
        <f t="shared" si="3"/>
        <v>0</v>
      </c>
    </row>
    <row r="43" spans="1:15" ht="14" x14ac:dyDescent="0.15">
      <c r="A43" s="29" t="s">
        <v>68</v>
      </c>
      <c r="B43">
        <f>COUNTIFS('ICU patients'!$L:$L,'Stats -Cases'!$A43,'ICU patients'!$I:$I,B$38)</f>
        <v>0</v>
      </c>
      <c r="C43">
        <f>COUNTIFS('ICU patients'!$L:$L,'Stats -Cases'!$A43,'ICU patients'!$I:$I,C$38)</f>
        <v>0</v>
      </c>
      <c r="D43">
        <f>COUNTIFS('ICU patients'!$L:$L,'Stats -Cases'!$A43,'ICU patients'!$I:$I,D$38)</f>
        <v>0</v>
      </c>
      <c r="E43">
        <f t="shared" si="2"/>
        <v>0</v>
      </c>
      <c r="I43" s="29" t="s">
        <v>68</v>
      </c>
      <c r="J43">
        <f>COUNTIFS('ICU patients'!L:L,'Stats -Cases'!I43,'ICU patients'!N:N,J38)</f>
        <v>0</v>
      </c>
      <c r="K43">
        <f>COUNTIFS('ICU patients'!L:L,'Stats -Cases'!I43,'ICU patients'!N:N,K38)</f>
        <v>0</v>
      </c>
      <c r="L43">
        <f>COUNTIFS('ICU patients'!L:L,'Stats -Cases'!I43,'ICU patients'!N:N,L38)</f>
        <v>0</v>
      </c>
      <c r="M43">
        <f>COUNTIFS('ICU patients'!L:L,'Stats -Cases'!I43,'ICU patients'!N:N,M38)</f>
        <v>0</v>
      </c>
      <c r="N43">
        <f>COUNTIFS('ICU patients'!L:L,'Stats -Cases'!I43,'ICU patients'!N:N,N38)</f>
        <v>0</v>
      </c>
      <c r="O43">
        <f t="shared" si="3"/>
        <v>0</v>
      </c>
    </row>
    <row r="44" spans="1:15" ht="28" x14ac:dyDescent="0.15">
      <c r="A44" s="29" t="s">
        <v>69</v>
      </c>
      <c r="B44">
        <f>COUNTIFS('ICU patients'!$L:$L,'Stats -Cases'!$A44,'ICU patients'!$I:$I,B$38)</f>
        <v>0</v>
      </c>
      <c r="C44">
        <f>COUNTIFS('ICU patients'!$L:$L,'Stats -Cases'!$A44,'ICU patients'!$I:$I,C$38)</f>
        <v>0</v>
      </c>
      <c r="D44">
        <f>COUNTIFS('ICU patients'!$L:$L,'Stats -Cases'!$A44,'ICU patients'!$I:$I,D$38)</f>
        <v>0</v>
      </c>
      <c r="E44">
        <f t="shared" si="2"/>
        <v>0</v>
      </c>
      <c r="I44" s="29" t="s">
        <v>69</v>
      </c>
      <c r="J44">
        <f>COUNTIFS('ICU patients'!L:L,'Stats -Cases'!I44,'ICU patients'!N:N,J38)</f>
        <v>0</v>
      </c>
      <c r="K44">
        <f>COUNTIFS('ICU patients'!L:L,'Stats -Cases'!I44,'ICU patients'!N:N,K38)</f>
        <v>0</v>
      </c>
      <c r="L44">
        <f>COUNTIFS('ICU patients'!L:L,'Stats -Cases'!I44,'ICU patients'!N:N,L38)</f>
        <v>0</v>
      </c>
      <c r="M44">
        <f>COUNTIFS('ICU patients'!L:L,'Stats -Cases'!I44,'ICU patients'!N:N,M38)</f>
        <v>0</v>
      </c>
      <c r="N44">
        <f>COUNTIFS('ICU patients'!L:L,'Stats -Cases'!I44,'ICU patients'!N:N,N38)</f>
        <v>0</v>
      </c>
      <c r="O44">
        <f t="shared" si="3"/>
        <v>0</v>
      </c>
    </row>
    <row r="45" spans="1:15" ht="14" x14ac:dyDescent="0.15">
      <c r="A45" s="29" t="s">
        <v>172</v>
      </c>
      <c r="B45">
        <f>COUNTIFS('ICU patients'!$L:$L,'Stats -Cases'!$A45,'ICU patients'!$I:$I,B$38)</f>
        <v>0</v>
      </c>
      <c r="C45">
        <f>COUNTIFS('ICU patients'!$L:$L,'Stats -Cases'!$A45,'ICU patients'!$I:$I,C$38)</f>
        <v>0</v>
      </c>
      <c r="D45">
        <f>COUNTIFS('ICU patients'!$L:$L,'Stats -Cases'!$A45,'ICU patients'!$I:$I,D$38)</f>
        <v>0</v>
      </c>
      <c r="E45">
        <f t="shared" si="2"/>
        <v>0</v>
      </c>
      <c r="I45" s="29" t="s">
        <v>172</v>
      </c>
      <c r="J45">
        <f>COUNTIFS('ICU patients'!L:L,'Stats -Cases'!I45,'ICU patients'!N:N,J39)</f>
        <v>0</v>
      </c>
      <c r="K45">
        <f>COUNTIFS('ICU patients'!L:L,'Stats -Cases'!I45,'ICU patients'!N:N,K39)</f>
        <v>0</v>
      </c>
      <c r="L45">
        <f>COUNTIFS('ICU patients'!L:L,'Stats -Cases'!I45,'ICU patients'!N:N,L39)</f>
        <v>0</v>
      </c>
      <c r="M45">
        <f>COUNTIFS('ICU patients'!L:L,'Stats -Cases'!I45,'ICU patients'!N:N,M39)</f>
        <v>0</v>
      </c>
      <c r="N45">
        <f>COUNTIFS('ICU patients'!L:L,'Stats -Cases'!I45,'ICU patients'!N:N,N39)</f>
        <v>0</v>
      </c>
      <c r="O45">
        <f t="shared" si="3"/>
        <v>0</v>
      </c>
    </row>
    <row r="46" spans="1:15" ht="14" x14ac:dyDescent="0.15">
      <c r="A46" s="29" t="s">
        <v>270</v>
      </c>
      <c r="B46">
        <f>COUNTIFS('ICU patients'!$L:$L,'Stats -Cases'!$A46,'ICU patients'!$I:$I,B$38)</f>
        <v>0</v>
      </c>
      <c r="C46">
        <f>COUNTIFS('ICU patients'!$L:$L,'Stats -Cases'!$A46,'ICU patients'!$I:$I,C$38)</f>
        <v>0</v>
      </c>
      <c r="D46">
        <f>COUNTIFS('ICU patients'!$L:$L,'Stats -Cases'!$A46,'ICU patients'!$I:$I,D$38)</f>
        <v>0</v>
      </c>
      <c r="E46">
        <f t="shared" si="2"/>
        <v>0</v>
      </c>
      <c r="I46" s="29" t="s">
        <v>270</v>
      </c>
      <c r="J46">
        <f>COUNTIFS('ICU patients'!L:L,'Stats -Cases'!I46,'ICU patients'!N:N,J40)</f>
        <v>0</v>
      </c>
      <c r="K46">
        <f>COUNTIFS('ICU patients'!L:L,'Stats -Cases'!I46,'ICU patients'!N:N,K40)</f>
        <v>0</v>
      </c>
      <c r="L46">
        <f>COUNTIFS('ICU patients'!L:L,'Stats -Cases'!I46,'ICU patients'!N:N,L40)</f>
        <v>0</v>
      </c>
      <c r="M46">
        <f>COUNTIFS('ICU patients'!L:L,'Stats -Cases'!I46,'ICU patients'!N:N,M40)</f>
        <v>0</v>
      </c>
      <c r="N46">
        <f>COUNTIFS('ICU patients'!L:L,'Stats -Cases'!I46,'ICU patients'!N:N,N40)</f>
        <v>0</v>
      </c>
      <c r="O46">
        <f t="shared" si="3"/>
        <v>0</v>
      </c>
    </row>
    <row r="47" spans="1:15" ht="14" x14ac:dyDescent="0.15">
      <c r="A47" s="30" t="s">
        <v>12</v>
      </c>
      <c r="B47">
        <f>COUNTIFS('ICU patients'!$L:$L,'Stats -Cases'!$A47,'ICU patients'!$I:$I,B$38)</f>
        <v>0</v>
      </c>
      <c r="C47">
        <f>COUNTIFS('ICU patients'!$L:$L,'Stats -Cases'!$A47,'ICU patients'!$I:$I,C$38)</f>
        <v>0</v>
      </c>
      <c r="D47">
        <f>COUNTIFS('ICU patients'!$L:$L,'Stats -Cases'!$A47,'ICU patients'!$I:$I,D$38)</f>
        <v>0</v>
      </c>
      <c r="E47">
        <f t="shared" si="2"/>
        <v>0</v>
      </c>
      <c r="I47" s="30" t="s">
        <v>12</v>
      </c>
      <c r="J47">
        <f>COUNTIFS('ICU patients'!L:L,'Stats -Cases'!I47,'ICU patients'!N:N,J38)</f>
        <v>0</v>
      </c>
      <c r="K47">
        <f>COUNTIFS('ICU patients'!L:L,'Stats -Cases'!I47,'ICU patients'!N:N,K38)</f>
        <v>0</v>
      </c>
      <c r="L47">
        <f>COUNTIFS('ICU patients'!L:L,'Stats -Cases'!I47,'ICU patients'!N:N,L38)</f>
        <v>0</v>
      </c>
      <c r="M47">
        <f>COUNTIFS('ICU patients'!L:L,'Stats -Cases'!I47,'ICU patients'!N:N,M38)</f>
        <v>0</v>
      </c>
      <c r="N47">
        <f>COUNTIFS('ICU patients'!L:L,'Stats -Cases'!I47,'ICU patients'!N:N,N38)</f>
        <v>0</v>
      </c>
      <c r="O47">
        <f t="shared" si="3"/>
        <v>0</v>
      </c>
    </row>
    <row r="74" spans="1:8" ht="12" customHeight="1" x14ac:dyDescent="0.15">
      <c r="A74" s="79" t="s">
        <v>267</v>
      </c>
      <c r="B74" s="79"/>
      <c r="C74" s="79"/>
      <c r="D74" s="79"/>
      <c r="E74" s="79"/>
      <c r="F74" s="79"/>
      <c r="G74" s="79"/>
      <c r="H74" s="79"/>
    </row>
    <row r="75" spans="1:8" ht="12" customHeight="1" x14ac:dyDescent="0.15">
      <c r="A75" s="55" t="s">
        <v>200</v>
      </c>
      <c r="B75" s="76" t="s">
        <v>261</v>
      </c>
      <c r="C75" s="77"/>
      <c r="D75" s="77"/>
      <c r="E75" s="77"/>
      <c r="F75" s="78"/>
      <c r="G75" s="55" t="s">
        <v>218</v>
      </c>
      <c r="H75" s="55" t="s">
        <v>266</v>
      </c>
    </row>
    <row r="76" spans="1:8" ht="28" x14ac:dyDescent="0.15">
      <c r="A76" s="55"/>
      <c r="B76" s="56" t="s">
        <v>262</v>
      </c>
      <c r="C76" s="56" t="s">
        <v>271</v>
      </c>
      <c r="D76" s="56" t="s">
        <v>263</v>
      </c>
      <c r="E76" s="56" t="s">
        <v>264</v>
      </c>
      <c r="F76" s="55" t="s">
        <v>265</v>
      </c>
      <c r="G76" s="55"/>
      <c r="H76" s="55"/>
    </row>
    <row r="77" spans="1:8" ht="14" x14ac:dyDescent="0.15">
      <c r="A77" s="57" t="s">
        <v>46</v>
      </c>
      <c r="B77" s="58">
        <f>COUNTIFS('ICU patients'!$L:$L,'Stats -Cases'!$A77,'ICU patients'!$AW:$AW,'Stats -Cases'!B$76)</f>
        <v>0</v>
      </c>
      <c r="C77" s="58">
        <f>COUNTIFS('ICU patients'!$L:$L,'Stats -Cases'!$A77,'ICU patients'!$AW:$AW,'Stats -Cases'!C$76)</f>
        <v>0</v>
      </c>
      <c r="D77" s="58">
        <f>COUNTIFS('ICU patients'!$L:$L,'Stats -Cases'!$A77,'ICU patients'!$AW:$AW,'Stats -Cases'!D$76)</f>
        <v>0</v>
      </c>
      <c r="E77" s="58">
        <f>COUNTIFS('ICU patients'!$L:$L,'Stats -Cases'!$A77,'ICU patients'!$AW:$AW,'Stats -Cases'!E$76)</f>
        <v>0</v>
      </c>
      <c r="F77" s="58">
        <f>COUNTIFS('ICU patients'!$L:$L,'Stats -Cases'!$A77,'ICU patients'!$AW:$AW,'Stats -Cases'!F$76)</f>
        <v>0</v>
      </c>
      <c r="G77" s="58">
        <f t="shared" ref="G77:G85" si="4">SUM(B77:F77)</f>
        <v>0</v>
      </c>
      <c r="H77" s="60">
        <f>IFERROR(F77/G77,0)</f>
        <v>0</v>
      </c>
    </row>
    <row r="78" spans="1:8" ht="14" x14ac:dyDescent="0.15">
      <c r="A78" s="57" t="s">
        <v>50</v>
      </c>
      <c r="B78" s="58">
        <f>COUNTIFS('ICU patients'!$L:$L,'Stats -Cases'!$A78,'ICU patients'!$AW:$AW,'Stats -Cases'!B$76)</f>
        <v>0</v>
      </c>
      <c r="C78" s="58">
        <f>COUNTIFS('ICU patients'!$L:$L,'Stats -Cases'!$A78,'ICU patients'!$AW:$AW,'Stats -Cases'!C$76)</f>
        <v>0</v>
      </c>
      <c r="D78" s="58">
        <f>COUNTIFS('ICU patients'!$L:$L,'Stats -Cases'!$A78,'ICU patients'!$AW:$AW,'Stats -Cases'!D$76)</f>
        <v>0</v>
      </c>
      <c r="E78" s="58">
        <f>COUNTIFS('ICU patients'!$L:$L,'Stats -Cases'!$A78,'ICU patients'!$AW:$AW,'Stats -Cases'!E$76)</f>
        <v>0</v>
      </c>
      <c r="F78" s="58">
        <f>COUNTIFS('ICU patients'!$L:$L,'Stats -Cases'!$A78,'ICU patients'!$AW:$AW,'Stats -Cases'!F$76)</f>
        <v>0</v>
      </c>
      <c r="G78" s="58">
        <f t="shared" si="4"/>
        <v>0</v>
      </c>
      <c r="H78" s="60">
        <f t="shared" ref="H78:H86" si="5">IFERROR(F78/G78,0)</f>
        <v>0</v>
      </c>
    </row>
    <row r="79" spans="1:8" ht="14" x14ac:dyDescent="0.15">
      <c r="A79" s="57" t="s">
        <v>66</v>
      </c>
      <c r="B79" s="58">
        <f>COUNTIFS('ICU patients'!$L:$L,'Stats -Cases'!$A79,'ICU patients'!$AW:$AW,'Stats -Cases'!B$76)</f>
        <v>0</v>
      </c>
      <c r="C79" s="58">
        <f>COUNTIFS('ICU patients'!$L:$L,'Stats -Cases'!$A79,'ICU patients'!$AW:$AW,'Stats -Cases'!C$76)</f>
        <v>0</v>
      </c>
      <c r="D79" s="58">
        <f>COUNTIFS('ICU patients'!$L:$L,'Stats -Cases'!$A79,'ICU patients'!$AW:$AW,'Stats -Cases'!D$76)</f>
        <v>0</v>
      </c>
      <c r="E79" s="58">
        <f>COUNTIFS('ICU patients'!$L:$L,'Stats -Cases'!$A79,'ICU patients'!$AW:$AW,'Stats -Cases'!E$76)</f>
        <v>0</v>
      </c>
      <c r="F79" s="58">
        <f>COUNTIFS('ICU patients'!$L:$L,'Stats -Cases'!$A79,'ICU patients'!$AW:$AW,'Stats -Cases'!F$76)</f>
        <v>0</v>
      </c>
      <c r="G79" s="58">
        <f t="shared" si="4"/>
        <v>0</v>
      </c>
      <c r="H79" s="60">
        <f t="shared" si="5"/>
        <v>0</v>
      </c>
    </row>
    <row r="80" spans="1:8" ht="14" x14ac:dyDescent="0.15">
      <c r="A80" s="57" t="s">
        <v>67</v>
      </c>
      <c r="B80" s="58">
        <f>COUNTIFS('ICU patients'!$L:$L,'Stats -Cases'!$A80,'ICU patients'!$AW:$AW,'Stats -Cases'!B$76)</f>
        <v>0</v>
      </c>
      <c r="C80" s="58">
        <f>COUNTIFS('ICU patients'!$L:$L,'Stats -Cases'!$A80,'ICU patients'!$AW:$AW,'Stats -Cases'!C$76)</f>
        <v>0</v>
      </c>
      <c r="D80" s="58">
        <f>COUNTIFS('ICU patients'!$L:$L,'Stats -Cases'!$A80,'ICU patients'!$AW:$AW,'Stats -Cases'!D$76)</f>
        <v>0</v>
      </c>
      <c r="E80" s="58">
        <f>COUNTIFS('ICU patients'!$L:$L,'Stats -Cases'!$A80,'ICU patients'!$AW:$AW,'Stats -Cases'!E$76)</f>
        <v>0</v>
      </c>
      <c r="F80" s="58">
        <f>COUNTIFS('ICU patients'!$L:$L,'Stats -Cases'!$A80,'ICU patients'!$AW:$AW,'Stats -Cases'!F$76)</f>
        <v>0</v>
      </c>
      <c r="G80" s="58">
        <f t="shared" si="4"/>
        <v>0</v>
      </c>
      <c r="H80" s="60">
        <f t="shared" si="5"/>
        <v>0</v>
      </c>
    </row>
    <row r="81" spans="1:8" ht="14" x14ac:dyDescent="0.15">
      <c r="A81" s="57" t="s">
        <v>68</v>
      </c>
      <c r="B81" s="58">
        <f>COUNTIFS('ICU patients'!$L:$L,'Stats -Cases'!$A81,'ICU patients'!$AW:$AW,'Stats -Cases'!B$76)</f>
        <v>0</v>
      </c>
      <c r="C81" s="58">
        <f>COUNTIFS('ICU patients'!$L:$L,'Stats -Cases'!$A81,'ICU patients'!$AW:$AW,'Stats -Cases'!C$76)</f>
        <v>0</v>
      </c>
      <c r="D81" s="58">
        <f>COUNTIFS('ICU patients'!$L:$L,'Stats -Cases'!$A81,'ICU patients'!$AW:$AW,'Stats -Cases'!D$76)</f>
        <v>0</v>
      </c>
      <c r="E81" s="58">
        <f>COUNTIFS('ICU patients'!$L:$L,'Stats -Cases'!$A81,'ICU patients'!$AW:$AW,'Stats -Cases'!E$76)</f>
        <v>0</v>
      </c>
      <c r="F81" s="58">
        <f>COUNTIFS('ICU patients'!$L:$L,'Stats -Cases'!$A81,'ICU patients'!$AW:$AW,'Stats -Cases'!F$76)</f>
        <v>0</v>
      </c>
      <c r="G81" s="58">
        <f t="shared" si="4"/>
        <v>0</v>
      </c>
      <c r="H81" s="60">
        <f t="shared" si="5"/>
        <v>0</v>
      </c>
    </row>
    <row r="82" spans="1:8" ht="14" x14ac:dyDescent="0.15">
      <c r="A82" s="57" t="s">
        <v>69</v>
      </c>
      <c r="B82" s="58">
        <f>COUNTIFS('ICU patients'!$L:$L,'Stats -Cases'!$A82,'ICU patients'!$AW:$AW,'Stats -Cases'!B$76)</f>
        <v>0</v>
      </c>
      <c r="C82" s="58">
        <f>COUNTIFS('ICU patients'!$L:$L,'Stats -Cases'!$A82,'ICU patients'!$AW:$AW,'Stats -Cases'!C$76)</f>
        <v>0</v>
      </c>
      <c r="D82" s="58">
        <f>COUNTIFS('ICU patients'!$L:$L,'Stats -Cases'!$A82,'ICU patients'!$AW:$AW,'Stats -Cases'!D$76)</f>
        <v>0</v>
      </c>
      <c r="E82" s="58">
        <f>COUNTIFS('ICU patients'!$L:$L,'Stats -Cases'!$A82,'ICU patients'!$AW:$AW,'Stats -Cases'!E$76)</f>
        <v>0</v>
      </c>
      <c r="F82" s="58">
        <f>COUNTIFS('ICU patients'!$L:$L,'Stats -Cases'!$A82,'ICU patients'!$AW:$AW,'Stats -Cases'!F$76)</f>
        <v>0</v>
      </c>
      <c r="G82" s="58">
        <f t="shared" si="4"/>
        <v>0</v>
      </c>
      <c r="H82" s="60">
        <f t="shared" si="5"/>
        <v>0</v>
      </c>
    </row>
    <row r="83" spans="1:8" ht="14" x14ac:dyDescent="0.15">
      <c r="A83" s="57" t="s">
        <v>172</v>
      </c>
      <c r="B83" s="58">
        <f>COUNTIFS('ICU patients'!$L:$L,'Stats -Cases'!$A83,'ICU patients'!$AW:$AW,'Stats -Cases'!B$76)</f>
        <v>0</v>
      </c>
      <c r="C83" s="58">
        <f>COUNTIFS('ICU patients'!$L:$L,'Stats -Cases'!$A83,'ICU patients'!$AW:$AW,'Stats -Cases'!C$76)</f>
        <v>0</v>
      </c>
      <c r="D83" s="58">
        <f>COUNTIFS('ICU patients'!$L:$L,'Stats -Cases'!$A83,'ICU patients'!$AW:$AW,'Stats -Cases'!D$76)</f>
        <v>0</v>
      </c>
      <c r="E83" s="58">
        <f>COUNTIFS('ICU patients'!$L:$L,'Stats -Cases'!$A83,'ICU patients'!$AW:$AW,'Stats -Cases'!E$76)</f>
        <v>0</v>
      </c>
      <c r="F83" s="58">
        <f>COUNTIFS('ICU patients'!$L:$L,'Stats -Cases'!$A83,'ICU patients'!$AW:$AW,'Stats -Cases'!F$76)</f>
        <v>0</v>
      </c>
      <c r="G83" s="58">
        <f t="shared" si="4"/>
        <v>0</v>
      </c>
      <c r="H83" s="60">
        <f t="shared" si="5"/>
        <v>0</v>
      </c>
    </row>
    <row r="84" spans="1:8" ht="14" x14ac:dyDescent="0.15">
      <c r="A84" s="57" t="s">
        <v>270</v>
      </c>
      <c r="B84" s="58">
        <f>COUNTIFS('ICU patients'!$L:$L,'Stats -Cases'!$A84,'ICU patients'!$AW:$AW,'Stats -Cases'!B$76)</f>
        <v>0</v>
      </c>
      <c r="C84" s="58">
        <f>COUNTIFS('ICU patients'!$L:$L,'Stats -Cases'!$A84,'ICU patients'!$AW:$AW,'Stats -Cases'!C$76)</f>
        <v>0</v>
      </c>
      <c r="D84" s="58">
        <f>COUNTIFS('ICU patients'!$L:$L,'Stats -Cases'!$A84,'ICU patients'!$AW:$AW,'Stats -Cases'!D$76)</f>
        <v>0</v>
      </c>
      <c r="E84" s="58">
        <f>COUNTIFS('ICU patients'!$L:$L,'Stats -Cases'!$A84,'ICU patients'!$AW:$AW,'Stats -Cases'!E$76)</f>
        <v>0</v>
      </c>
      <c r="F84" s="58">
        <f>COUNTIFS('ICU patients'!$L:$L,'Stats -Cases'!$A84,'ICU patients'!$AW:$AW,'Stats -Cases'!F$76)</f>
        <v>0</v>
      </c>
      <c r="G84" s="58">
        <f t="shared" si="4"/>
        <v>0</v>
      </c>
      <c r="H84" s="60">
        <f t="shared" si="5"/>
        <v>0</v>
      </c>
    </row>
    <row r="85" spans="1:8" ht="14" x14ac:dyDescent="0.15">
      <c r="A85" s="59" t="s">
        <v>12</v>
      </c>
      <c r="B85" s="58">
        <f>COUNTIFS('ICU patients'!$L:$L,'Stats -Cases'!$A85,'ICU patients'!$AW:$AW,'Stats -Cases'!B$76)</f>
        <v>0</v>
      </c>
      <c r="C85" s="58">
        <f>COUNTIFS('ICU patients'!$L:$L,'Stats -Cases'!$A85,'ICU patients'!$AW:$AW,'Stats -Cases'!C$76)</f>
        <v>0</v>
      </c>
      <c r="D85" s="58">
        <f>COUNTIFS('ICU patients'!$L:$L,'Stats -Cases'!$A85,'ICU patients'!$AW:$AW,'Stats -Cases'!D$76)</f>
        <v>0</v>
      </c>
      <c r="E85" s="58">
        <f>COUNTIFS('ICU patients'!$L:$L,'Stats -Cases'!$A85,'ICU patients'!$AW:$AW,'Stats -Cases'!E$76)</f>
        <v>0</v>
      </c>
      <c r="F85" s="58">
        <f>COUNTIFS('ICU patients'!$L:$L,'Stats -Cases'!$A85,'ICU patients'!$AW:$AW,'Stats -Cases'!F$76)</f>
        <v>0</v>
      </c>
      <c r="G85" s="58">
        <f t="shared" si="4"/>
        <v>0</v>
      </c>
      <c r="H85" s="60">
        <f t="shared" si="5"/>
        <v>0</v>
      </c>
    </row>
    <row r="86" spans="1:8" x14ac:dyDescent="0.15">
      <c r="F86" s="27">
        <f>SUM(F77:F85)</f>
        <v>0</v>
      </c>
      <c r="G86" s="27">
        <f>SUM(G77:G85)</f>
        <v>0</v>
      </c>
      <c r="H86" s="61">
        <f t="shared" si="5"/>
        <v>0</v>
      </c>
    </row>
  </sheetData>
  <sheetProtection sheet="1" objects="1" scenarios="1"/>
  <mergeCells count="27">
    <mergeCell ref="B75:F75"/>
    <mergeCell ref="A74:H74"/>
    <mergeCell ref="I36:O36"/>
    <mergeCell ref="P16:P17"/>
    <mergeCell ref="Q16:Q17"/>
    <mergeCell ref="B37:D37"/>
    <mergeCell ref="E37:E38"/>
    <mergeCell ref="J37:N37"/>
    <mergeCell ref="O37:O38"/>
    <mergeCell ref="A36:E36"/>
    <mergeCell ref="A1:N1"/>
    <mergeCell ref="L2:N2"/>
    <mergeCell ref="A2:A3"/>
    <mergeCell ref="B2:B3"/>
    <mergeCell ref="C2:C3"/>
    <mergeCell ref="D2:D3"/>
    <mergeCell ref="E2:K2"/>
    <mergeCell ref="P2:P3"/>
    <mergeCell ref="P4:P5"/>
    <mergeCell ref="P6:P7"/>
    <mergeCell ref="P8:P9"/>
    <mergeCell ref="P10:P11"/>
    <mergeCell ref="Q2:Q3"/>
    <mergeCell ref="Q4:Q5"/>
    <mergeCell ref="Q6:Q7"/>
    <mergeCell ref="Q8:Q9"/>
    <mergeCell ref="Q10:Q11"/>
  </mergeCells>
  <phoneticPr fontId="8" type="noConversion"/>
  <pageMargins left="0.75000000000000011" right="0.75000000000000011" top="1" bottom="1" header="0.5" footer="0.5"/>
  <pageSetup paperSize="9" scale="61" orientation="landscape" horizontalDpi="4294967292" verticalDpi="4294967292"/>
  <rowBreaks count="1" manualBreakCount="1">
    <brk id="34" max="16383" man="1"/>
  </rowBreaks>
  <colBreaks count="1" manualBreakCount="1">
    <brk id="18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'Drop down options'!$AW$2:$AW$9</xm:f>
          </x14:formula1>
          <xm:sqref>Q10:Q11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2"/>
  <sheetViews>
    <sheetView showGridLines="0" workbookViewId="0">
      <selection sqref="A1:J10"/>
    </sheetView>
  </sheetViews>
  <sheetFormatPr baseColWidth="10" defaultRowHeight="13" x14ac:dyDescent="0.15"/>
  <cols>
    <col min="1" max="1" width="13.5" customWidth="1"/>
    <col min="12" max="12" width="16.1640625" bestFit="1" customWidth="1"/>
  </cols>
  <sheetData>
    <row r="1" spans="1:13" x14ac:dyDescent="0.15">
      <c r="A1" s="80" t="s">
        <v>224</v>
      </c>
      <c r="B1" s="80"/>
      <c r="C1" s="80"/>
      <c r="D1" s="80"/>
      <c r="E1" s="80"/>
      <c r="F1" s="80"/>
      <c r="G1" s="80"/>
      <c r="H1" s="80"/>
      <c r="I1" s="80"/>
      <c r="J1" s="80"/>
    </row>
    <row r="2" spans="1:13" ht="14" x14ac:dyDescent="0.15">
      <c r="A2" s="28" t="s">
        <v>222</v>
      </c>
      <c r="B2" s="28" t="s">
        <v>201</v>
      </c>
      <c r="C2" s="81" t="s">
        <v>13</v>
      </c>
      <c r="D2" s="82"/>
      <c r="E2" s="82"/>
      <c r="F2" s="82"/>
      <c r="G2" s="82"/>
      <c r="H2" s="82" t="s">
        <v>223</v>
      </c>
      <c r="I2" s="82"/>
      <c r="J2" s="82"/>
      <c r="L2" s="75" t="s">
        <v>14</v>
      </c>
      <c r="M2" s="75" t="s">
        <v>219</v>
      </c>
    </row>
    <row r="3" spans="1:13" ht="28" x14ac:dyDescent="0.15">
      <c r="A3" s="28"/>
      <c r="B3" s="28"/>
      <c r="C3" s="28" t="s">
        <v>47</v>
      </c>
      <c r="D3" s="28" t="s">
        <v>73</v>
      </c>
      <c r="E3" s="28" t="s">
        <v>74</v>
      </c>
      <c r="F3" s="28" t="s">
        <v>216</v>
      </c>
      <c r="G3" s="28" t="s">
        <v>76</v>
      </c>
      <c r="H3" s="28" t="s">
        <v>59</v>
      </c>
      <c r="I3" s="28" t="s">
        <v>164</v>
      </c>
      <c r="J3" s="28" t="s">
        <v>165</v>
      </c>
      <c r="L3" s="75"/>
      <c r="M3" s="75"/>
    </row>
    <row r="4" spans="1:13" ht="14" x14ac:dyDescent="0.15">
      <c r="A4" s="29" t="s">
        <v>177</v>
      </c>
      <c r="B4" s="31">
        <f>COUNTIFS('Ward review'!$J:$J,'Stats - Ward'!$A4)</f>
        <v>0</v>
      </c>
      <c r="C4" s="29">
        <f>COUNTIFS('Ward review'!$J:$J,'Stats - Ward'!$A4,'Ward review'!$K:$K,'Stats - Ward'!C$3)</f>
        <v>0</v>
      </c>
      <c r="D4" s="29">
        <f>COUNTIFS('Ward review'!$J:$J,'Stats - Ward'!$A4,'Ward review'!$K:$K,'Stats - Ward'!D$3)</f>
        <v>0</v>
      </c>
      <c r="E4" s="29">
        <f>COUNTIFS('Ward review'!$J:$J,'Stats - Ward'!$A4,'Ward review'!$K:$K,'Stats - Ward'!E$3)</f>
        <v>0</v>
      </c>
      <c r="F4" s="29">
        <f>COUNTIFS('Ward review'!$J:$J,'Stats - Ward'!$A4,'Ward review'!$K:$K,'Stats - Ward'!F$3)</f>
        <v>0</v>
      </c>
      <c r="G4" s="29">
        <f>COUNTIFS('Ward review'!$J:$J,'Stats - Ward'!$A4,'Ward review'!$K:$K,'Stats - Ward'!G$3)</f>
        <v>0</v>
      </c>
      <c r="H4" s="29">
        <f>COUNTIFS('Ward review'!$J:$J,'Stats - Ward'!$A4,'Ward review'!$C:$C,'Stats - Ward'!H$3)</f>
        <v>0</v>
      </c>
      <c r="I4" s="29">
        <f>COUNTIFS('Ward review'!$J:$J,'Stats - Ward'!$A4,'Ward review'!$C:$C,'Stats - Ward'!I$3)</f>
        <v>0</v>
      </c>
      <c r="J4" s="29">
        <f>COUNTIFS('Ward review'!$J:$J,'Stats - Ward'!$A4,'Ward review'!$C:$C,'Stats - Ward'!J$3)</f>
        <v>0</v>
      </c>
      <c r="L4" t="s">
        <v>48</v>
      </c>
      <c r="M4">
        <f>COUNTIFS('Ward review'!$L:$L,$L4)</f>
        <v>0</v>
      </c>
    </row>
    <row r="5" spans="1:13" ht="14" x14ac:dyDescent="0.15">
      <c r="A5" s="29" t="s">
        <v>46</v>
      </c>
      <c r="B5" s="31">
        <f>COUNTIFS('Ward review'!$J:$J,'Stats - Ward'!$A5)</f>
        <v>0</v>
      </c>
      <c r="C5" s="29">
        <f>COUNTIFS('Ward review'!$J:$J,'Stats - Ward'!$A5,'Ward review'!$K:$K,'Stats - Ward'!C$3)</f>
        <v>0</v>
      </c>
      <c r="D5" s="29">
        <f>COUNTIFS('Ward review'!$J:$J,'Stats - Ward'!$A5,'Ward review'!$K:$K,'Stats - Ward'!D$3)</f>
        <v>0</v>
      </c>
      <c r="E5" s="29">
        <f>COUNTIFS('Ward review'!$J:$J,'Stats - Ward'!$A5,'Ward review'!$K:$K,'Stats - Ward'!E$3)</f>
        <v>0</v>
      </c>
      <c r="F5" s="29">
        <f>COUNTIFS('Ward review'!$J:$J,'Stats - Ward'!$A5,'Ward review'!$K:$K,'Stats - Ward'!F$3)</f>
        <v>0</v>
      </c>
      <c r="G5" s="29">
        <f>COUNTIFS('Ward review'!$J:$J,'Stats - Ward'!$A5,'Ward review'!$K:$K,'Stats - Ward'!G$3)</f>
        <v>0</v>
      </c>
      <c r="H5" s="29">
        <f>COUNTIFS('Ward review'!$J:$J,'Stats - Ward'!$A5,'Ward review'!$C:$C,'Stats - Ward'!H$3)</f>
        <v>0</v>
      </c>
      <c r="I5" s="29">
        <f>COUNTIFS('Ward review'!$J:$J,'Stats - Ward'!$A5,'Ward review'!$C:$C,'Stats - Ward'!I$3)</f>
        <v>0</v>
      </c>
      <c r="J5" s="29">
        <f>COUNTIFS('Ward review'!$J:$J,'Stats - Ward'!$A5,'Ward review'!$C:$C,'Stats - Ward'!J$3)</f>
        <v>0</v>
      </c>
      <c r="L5" t="s">
        <v>72</v>
      </c>
      <c r="M5">
        <f>COUNTIFS('Ward review'!$L:$L,$L5)</f>
        <v>0</v>
      </c>
    </row>
    <row r="6" spans="1:13" ht="28" x14ac:dyDescent="0.15">
      <c r="A6" s="29" t="s">
        <v>50</v>
      </c>
      <c r="B6" s="31">
        <f>COUNTIFS('Ward review'!$J:$J,'Stats - Ward'!$A6)</f>
        <v>0</v>
      </c>
      <c r="C6" s="29">
        <f>COUNTIFS('Ward review'!$J:$J,'Stats - Ward'!$A6,'Ward review'!$K:$K,'Stats - Ward'!C$3)</f>
        <v>0</v>
      </c>
      <c r="D6" s="29">
        <f>COUNTIFS('Ward review'!$J:$J,'Stats - Ward'!$A6,'Ward review'!$K:$K,'Stats - Ward'!D$3)</f>
        <v>0</v>
      </c>
      <c r="E6" s="29">
        <f>COUNTIFS('Ward review'!$J:$J,'Stats - Ward'!$A6,'Ward review'!$K:$K,'Stats - Ward'!E$3)</f>
        <v>0</v>
      </c>
      <c r="F6" s="29">
        <f>COUNTIFS('Ward review'!$J:$J,'Stats - Ward'!$A6,'Ward review'!$K:$K,'Stats - Ward'!F$3)</f>
        <v>0</v>
      </c>
      <c r="G6" s="29">
        <f>COUNTIFS('Ward review'!$J:$J,'Stats - Ward'!$A6,'Ward review'!$K:$K,'Stats - Ward'!G$3)</f>
        <v>0</v>
      </c>
      <c r="H6" s="29">
        <f>COUNTIFS('Ward review'!$J:$J,'Stats - Ward'!$A6,'Ward review'!$C:$C,'Stats - Ward'!H$3)</f>
        <v>0</v>
      </c>
      <c r="I6" s="29">
        <f>COUNTIFS('Ward review'!$J:$J,'Stats - Ward'!$A6,'Ward review'!$C:$C,'Stats - Ward'!I$3)</f>
        <v>0</v>
      </c>
      <c r="J6" s="29">
        <f>COUNTIFS('Ward review'!$J:$J,'Stats - Ward'!$A6,'Ward review'!$C:$C,'Stats - Ward'!J$3)</f>
        <v>0</v>
      </c>
      <c r="L6" t="s">
        <v>156</v>
      </c>
      <c r="M6">
        <f>COUNTIFS('Ward review'!$L:$L,$L6)</f>
        <v>0</v>
      </c>
    </row>
    <row r="7" spans="1:13" ht="14" x14ac:dyDescent="0.15">
      <c r="A7" s="29" t="s">
        <v>68</v>
      </c>
      <c r="B7" s="31">
        <f>COUNTIFS('Ward review'!$J:$J,'Stats - Ward'!$A7)</f>
        <v>0</v>
      </c>
      <c r="C7" s="29">
        <f>COUNTIFS('Ward review'!$J:$J,'Stats - Ward'!$A7,'Ward review'!$K:$K,'Stats - Ward'!C$3)</f>
        <v>0</v>
      </c>
      <c r="D7" s="29">
        <f>COUNTIFS('Ward review'!$J:$J,'Stats - Ward'!$A7,'Ward review'!$K:$K,'Stats - Ward'!D$3)</f>
        <v>0</v>
      </c>
      <c r="E7" s="29">
        <f>COUNTIFS('Ward review'!$J:$J,'Stats - Ward'!$A7,'Ward review'!$K:$K,'Stats - Ward'!E$3)</f>
        <v>0</v>
      </c>
      <c r="F7" s="29">
        <f>COUNTIFS('Ward review'!$J:$J,'Stats - Ward'!$A7,'Ward review'!$K:$K,'Stats - Ward'!F$3)</f>
        <v>0</v>
      </c>
      <c r="G7" s="29">
        <f>COUNTIFS('Ward review'!$J:$J,'Stats - Ward'!$A7,'Ward review'!$K:$K,'Stats - Ward'!G$3)</f>
        <v>0</v>
      </c>
      <c r="H7" s="29">
        <f>COUNTIFS('Ward review'!$J:$J,'Stats - Ward'!$A7,'Ward review'!$C:$C,'Stats - Ward'!H$3)</f>
        <v>0</v>
      </c>
      <c r="I7" s="29">
        <f>COUNTIFS('Ward review'!$J:$J,'Stats - Ward'!$A7,'Ward review'!$C:$C,'Stats - Ward'!I$3)</f>
        <v>0</v>
      </c>
      <c r="J7" s="29">
        <f>COUNTIFS('Ward review'!$J:$J,'Stats - Ward'!$A7,'Ward review'!$C:$C,'Stats - Ward'!J$3)</f>
        <v>0</v>
      </c>
      <c r="L7" t="s">
        <v>225</v>
      </c>
      <c r="M7">
        <f>COUNTIFS('Ward review'!$L:$L,$L7)</f>
        <v>0</v>
      </c>
    </row>
    <row r="8" spans="1:13" ht="14" x14ac:dyDescent="0.15">
      <c r="A8" s="29" t="s">
        <v>178</v>
      </c>
      <c r="B8" s="31">
        <f>COUNTIFS('Ward review'!$J:$J,'Stats - Ward'!$A8)</f>
        <v>0</v>
      </c>
      <c r="C8" s="29">
        <f>COUNTIFS('Ward review'!$J:$J,'Stats - Ward'!$A8,'Ward review'!$K:$K,'Stats - Ward'!C$3)</f>
        <v>0</v>
      </c>
      <c r="D8" s="29">
        <f>COUNTIFS('Ward review'!$J:$J,'Stats - Ward'!$A8,'Ward review'!$K:$K,'Stats - Ward'!D$3)</f>
        <v>0</v>
      </c>
      <c r="E8" s="29">
        <f>COUNTIFS('Ward review'!$J:$J,'Stats - Ward'!$A8,'Ward review'!$K:$K,'Stats - Ward'!E$3)</f>
        <v>0</v>
      </c>
      <c r="F8" s="29">
        <f>COUNTIFS('Ward review'!$J:$J,'Stats - Ward'!$A8,'Ward review'!$K:$K,'Stats - Ward'!F$3)</f>
        <v>0</v>
      </c>
      <c r="G8" s="29">
        <f>COUNTIFS('Ward review'!$J:$J,'Stats - Ward'!$A8,'Ward review'!$K:$K,'Stats - Ward'!G$3)</f>
        <v>0</v>
      </c>
      <c r="H8" s="29">
        <f>COUNTIFS('Ward review'!$J:$J,'Stats - Ward'!$A8,'Ward review'!$C:$C,'Stats - Ward'!H$3)</f>
        <v>0</v>
      </c>
      <c r="I8" s="29">
        <f>COUNTIFS('Ward review'!$J:$J,'Stats - Ward'!$A8,'Ward review'!$C:$C,'Stats - Ward'!I$3)</f>
        <v>0</v>
      </c>
      <c r="J8" s="29">
        <f>COUNTIFS('Ward review'!$J:$J,'Stats - Ward'!$A8,'Ward review'!$C:$C,'Stats - Ward'!J$3)</f>
        <v>0</v>
      </c>
      <c r="L8" t="s">
        <v>181</v>
      </c>
      <c r="M8">
        <f>COUNTIFS('Ward review'!$L:$L,$L8)</f>
        <v>0</v>
      </c>
    </row>
    <row r="9" spans="1:13" ht="14" x14ac:dyDescent="0.15">
      <c r="A9" s="29" t="s">
        <v>12</v>
      </c>
      <c r="B9" s="31">
        <f>COUNTIFS('Ward review'!$J:$J,'Stats - Ward'!$A9)</f>
        <v>0</v>
      </c>
      <c r="C9" s="29">
        <f>COUNTIFS('Ward review'!$J:$J,'Stats - Ward'!$A9,'Ward review'!$K:$K,'Stats - Ward'!C$3)</f>
        <v>0</v>
      </c>
      <c r="D9" s="29">
        <f>COUNTIFS('Ward review'!$J:$J,'Stats - Ward'!$A9,'Ward review'!$K:$K,'Stats - Ward'!D$3)</f>
        <v>0</v>
      </c>
      <c r="E9" s="29">
        <f>COUNTIFS('Ward review'!$J:$J,'Stats - Ward'!$A9,'Ward review'!$K:$K,'Stats - Ward'!E$3)</f>
        <v>0</v>
      </c>
      <c r="F9" s="29">
        <f>COUNTIFS('Ward review'!$J:$J,'Stats - Ward'!$A9,'Ward review'!$K:$K,'Stats - Ward'!F$3)</f>
        <v>0</v>
      </c>
      <c r="G9" s="29">
        <f>COUNTIFS('Ward review'!$J:$J,'Stats - Ward'!$A9,'Ward review'!$K:$K,'Stats - Ward'!G$3)</f>
        <v>0</v>
      </c>
      <c r="H9" s="29">
        <f>COUNTIFS('Ward review'!$J:$J,'Stats - Ward'!$A9,'Ward review'!$C:$C,'Stats - Ward'!H$3)</f>
        <v>0</v>
      </c>
      <c r="I9" s="29">
        <f>COUNTIFS('Ward review'!$J:$J,'Stats - Ward'!$A9,'Ward review'!$C:$C,'Stats - Ward'!I$3)</f>
        <v>0</v>
      </c>
      <c r="J9" s="29">
        <f>COUNTIFS('Ward review'!$J:$J,'Stats - Ward'!$A9,'Ward review'!$C:$C,'Stats - Ward'!J$3)</f>
        <v>0</v>
      </c>
      <c r="L9" t="s">
        <v>182</v>
      </c>
      <c r="M9">
        <f>COUNTIFS('Ward review'!$L:$L,$L9)</f>
        <v>0</v>
      </c>
    </row>
    <row r="10" spans="1:13" ht="14" x14ac:dyDescent="0.15">
      <c r="A10" s="27" t="s">
        <v>218</v>
      </c>
      <c r="B10" s="63">
        <f>SUM(B4:B9)</f>
        <v>0</v>
      </c>
      <c r="H10">
        <f>SUM(H4:H9)</f>
        <v>0</v>
      </c>
      <c r="I10">
        <f t="shared" ref="I10:J10" si="0">SUM(I4:I9)</f>
        <v>0</v>
      </c>
      <c r="J10">
        <f t="shared" si="0"/>
        <v>0</v>
      </c>
      <c r="L10" t="s">
        <v>290</v>
      </c>
      <c r="M10">
        <f>COUNTIFS('Ward review'!$L:$L,$L10)</f>
        <v>0</v>
      </c>
    </row>
    <row r="37" spans="1:15" ht="24" customHeight="1" x14ac:dyDescent="0.15">
      <c r="A37" s="28" t="s">
        <v>226</v>
      </c>
      <c r="B37" s="28" t="s">
        <v>201</v>
      </c>
      <c r="C37" s="81" t="s">
        <v>56</v>
      </c>
      <c r="D37" s="82"/>
      <c r="E37" s="82"/>
      <c r="F37" s="82"/>
      <c r="G37" s="82"/>
      <c r="H37" s="82"/>
      <c r="I37" s="83"/>
      <c r="J37" s="81" t="s">
        <v>55</v>
      </c>
      <c r="K37" s="82"/>
      <c r="L37" s="82"/>
      <c r="M37" s="82"/>
      <c r="N37" s="82"/>
      <c r="O37" s="82"/>
    </row>
    <row r="38" spans="1:15" ht="42" x14ac:dyDescent="0.15">
      <c r="A38" s="28"/>
      <c r="B38" s="28"/>
      <c r="C38" s="28" t="s">
        <v>183</v>
      </c>
      <c r="D38" s="28" t="s">
        <v>184</v>
      </c>
      <c r="E38" s="28" t="s">
        <v>185</v>
      </c>
      <c r="F38" s="28" t="s">
        <v>186</v>
      </c>
      <c r="G38" s="28" t="s">
        <v>187</v>
      </c>
      <c r="H38" s="28" t="s">
        <v>188</v>
      </c>
      <c r="I38" s="28" t="s">
        <v>189</v>
      </c>
      <c r="J38" s="28" t="s">
        <v>177</v>
      </c>
      <c r="K38" s="28" t="s">
        <v>46</v>
      </c>
      <c r="L38" s="28" t="s">
        <v>50</v>
      </c>
      <c r="M38" s="28" t="s">
        <v>68</v>
      </c>
      <c r="N38" s="28" t="s">
        <v>178</v>
      </c>
      <c r="O38" s="28" t="s">
        <v>12</v>
      </c>
    </row>
    <row r="39" spans="1:15" ht="14" x14ac:dyDescent="0.15">
      <c r="A39" s="29" t="s">
        <v>166</v>
      </c>
      <c r="B39" s="31">
        <f>COUNTIFS('Ward review'!$H:$H,'Stats - Ward'!$A39)</f>
        <v>0</v>
      </c>
      <c r="C39" s="29">
        <f>COUNTIFS('Ward review'!$H:$H,'Stats - Ward'!$A39,'Ward review'!$M:$M,'Stats - Ward'!C$38)</f>
        <v>0</v>
      </c>
      <c r="D39" s="29">
        <f>COUNTIFS('Ward review'!$H:$H,'Stats - Ward'!$A39,'Ward review'!$M:$M,'Stats - Ward'!D$38)</f>
        <v>0</v>
      </c>
      <c r="E39" s="29">
        <f>COUNTIFS('Ward review'!$H:$H,'Stats - Ward'!$A39,'Ward review'!$M:$M,'Stats - Ward'!E$38)</f>
        <v>0</v>
      </c>
      <c r="F39" s="29">
        <f>COUNTIFS('Ward review'!$H:$H,'Stats - Ward'!$A39,'Ward review'!$M:$M,'Stats - Ward'!F$38)</f>
        <v>0</v>
      </c>
      <c r="G39" s="29">
        <f>COUNTIFS('Ward review'!$H:$H,'Stats - Ward'!$A39,'Ward review'!$M:$M,'Stats - Ward'!G$38)</f>
        <v>0</v>
      </c>
      <c r="H39" s="29">
        <f>COUNTIFS('Ward review'!$H:$H,'Stats - Ward'!$A39,'Ward review'!$M:$M,'Stats - Ward'!H$38)</f>
        <v>0</v>
      </c>
      <c r="I39" s="29">
        <f>COUNTIFS('Ward review'!$H:$H,'Stats - Ward'!$A39,'Ward review'!$M:$M,'Stats - Ward'!I$38)</f>
        <v>0</v>
      </c>
      <c r="J39" s="29">
        <f>COUNTIFS('Ward review'!$H:$H,'Stats - Ward'!$A39,'Ward review'!$J:$J,'Stats - Ward'!J$38)</f>
        <v>0</v>
      </c>
      <c r="K39" s="29">
        <f>COUNTIFS('Ward review'!$H:$H,'Stats - Ward'!$A39,'Ward review'!$J:$J,'Stats - Ward'!K$38)</f>
        <v>0</v>
      </c>
      <c r="L39" s="29">
        <f>COUNTIFS('Ward review'!$H:$H,'Stats - Ward'!$A39,'Ward review'!$J:$J,'Stats - Ward'!L$38)</f>
        <v>0</v>
      </c>
      <c r="M39" s="29">
        <f>COUNTIFS('Ward review'!$H:$H,'Stats - Ward'!$A39,'Ward review'!$J:$J,'Stats - Ward'!M$38)</f>
        <v>0</v>
      </c>
      <c r="N39" s="29">
        <f>COUNTIFS('Ward review'!$H:$H,'Stats - Ward'!$A39,'Ward review'!$J:$J,'Stats - Ward'!N$38)</f>
        <v>0</v>
      </c>
      <c r="O39" s="29">
        <f>COUNTIFS('Ward review'!$H:$H,'Stats - Ward'!$A39,'Ward review'!$J:$J,'Stats - Ward'!O$38)</f>
        <v>0</v>
      </c>
    </row>
    <row r="40" spans="1:15" ht="28" x14ac:dyDescent="0.15">
      <c r="A40" s="29" t="s">
        <v>168</v>
      </c>
      <c r="B40" s="31">
        <f>COUNTIFS('Ward review'!$H:$H,'Stats - Ward'!$A40)</f>
        <v>0</v>
      </c>
      <c r="C40" s="29">
        <f>COUNTIFS('Ward review'!$H:$H,'Stats - Ward'!$A40,'Ward review'!$M:$M,'Stats - Ward'!C$38)</f>
        <v>0</v>
      </c>
      <c r="D40" s="29">
        <f>COUNTIFS('Ward review'!$H:$H,'Stats - Ward'!$A40,'Ward review'!$M:$M,'Stats - Ward'!D$38)</f>
        <v>0</v>
      </c>
      <c r="E40" s="29">
        <f>COUNTIFS('Ward review'!$H:$H,'Stats - Ward'!$A40,'Ward review'!$M:$M,'Stats - Ward'!E$38)</f>
        <v>0</v>
      </c>
      <c r="F40" s="29">
        <f>COUNTIFS('Ward review'!$H:$H,'Stats - Ward'!$A40,'Ward review'!$M:$M,'Stats - Ward'!F$38)</f>
        <v>0</v>
      </c>
      <c r="G40" s="29">
        <f>COUNTIFS('Ward review'!$H:$H,'Stats - Ward'!$A40,'Ward review'!$M:$M,'Stats - Ward'!G$38)</f>
        <v>0</v>
      </c>
      <c r="H40" s="29">
        <f>COUNTIFS('Ward review'!$H:$H,'Stats - Ward'!$A40,'Ward review'!$M:$M,'Stats - Ward'!H$38)</f>
        <v>0</v>
      </c>
      <c r="I40" s="29">
        <f>COUNTIFS('Ward review'!$H:$H,'Stats - Ward'!$A40,'Ward review'!$M:$M,'Stats - Ward'!I$38)</f>
        <v>0</v>
      </c>
      <c r="J40" s="29">
        <f>COUNTIFS('Ward review'!$H:$H,'Stats - Ward'!$A40,'Ward review'!$J:$J,'Stats - Ward'!J$38)</f>
        <v>0</v>
      </c>
      <c r="K40" s="29">
        <f>COUNTIFS('Ward review'!$H:$H,'Stats - Ward'!$A40,'Ward review'!$J:$J,'Stats - Ward'!K$38)</f>
        <v>0</v>
      </c>
      <c r="L40" s="29">
        <f>COUNTIFS('Ward review'!$H:$H,'Stats - Ward'!$A40,'Ward review'!$J:$J,'Stats - Ward'!L$38)</f>
        <v>0</v>
      </c>
      <c r="M40" s="29">
        <f>COUNTIFS('Ward review'!$H:$H,'Stats - Ward'!$A40,'Ward review'!$J:$J,'Stats - Ward'!M$38)</f>
        <v>0</v>
      </c>
      <c r="N40" s="29">
        <f>COUNTIFS('Ward review'!$H:$H,'Stats - Ward'!$A40,'Ward review'!$J:$J,'Stats - Ward'!N$38)</f>
        <v>0</v>
      </c>
      <c r="O40" s="29">
        <f>COUNTIFS('Ward review'!$H:$H,'Stats - Ward'!$A40,'Ward review'!$J:$J,'Stats - Ward'!O$38)</f>
        <v>0</v>
      </c>
    </row>
    <row r="41" spans="1:15" ht="14" x14ac:dyDescent="0.15">
      <c r="A41" s="29" t="s">
        <v>167</v>
      </c>
      <c r="B41" s="31">
        <f>COUNTIFS('Ward review'!$H:$H,'Stats - Ward'!$A41)</f>
        <v>0</v>
      </c>
      <c r="C41" s="29">
        <f>COUNTIFS('Ward review'!$H:$H,'Stats - Ward'!$A41,'Ward review'!$M:$M,'Stats - Ward'!C$38)</f>
        <v>0</v>
      </c>
      <c r="D41" s="29">
        <f>COUNTIFS('Ward review'!$H:$H,'Stats - Ward'!$A41,'Ward review'!$M:$M,'Stats - Ward'!D$38)</f>
        <v>0</v>
      </c>
      <c r="E41" s="29">
        <f>COUNTIFS('Ward review'!$H:$H,'Stats - Ward'!$A41,'Ward review'!$M:$M,'Stats - Ward'!E$38)</f>
        <v>0</v>
      </c>
      <c r="F41" s="29">
        <f>COUNTIFS('Ward review'!$H:$H,'Stats - Ward'!$A41,'Ward review'!$M:$M,'Stats - Ward'!F$38)</f>
        <v>0</v>
      </c>
      <c r="G41" s="29">
        <f>COUNTIFS('Ward review'!$H:$H,'Stats - Ward'!$A41,'Ward review'!$M:$M,'Stats - Ward'!G$38)</f>
        <v>0</v>
      </c>
      <c r="H41" s="29">
        <f>COUNTIFS('Ward review'!$H:$H,'Stats - Ward'!$A41,'Ward review'!$M:$M,'Stats - Ward'!H$38)</f>
        <v>0</v>
      </c>
      <c r="I41" s="29">
        <f>COUNTIFS('Ward review'!$H:$H,'Stats - Ward'!$A41,'Ward review'!$M:$M,'Stats - Ward'!I$38)</f>
        <v>0</v>
      </c>
      <c r="J41" s="29">
        <f>COUNTIFS('Ward review'!$H:$H,'Stats - Ward'!$A41,'Ward review'!$J:$J,'Stats - Ward'!J$38)</f>
        <v>0</v>
      </c>
      <c r="K41" s="29">
        <f>COUNTIFS('Ward review'!$H:$H,'Stats - Ward'!$A41,'Ward review'!$J:$J,'Stats - Ward'!K$38)</f>
        <v>0</v>
      </c>
      <c r="L41" s="29">
        <f>COUNTIFS('Ward review'!$H:$H,'Stats - Ward'!$A41,'Ward review'!$J:$J,'Stats - Ward'!L$38)</f>
        <v>0</v>
      </c>
      <c r="M41" s="29">
        <f>COUNTIFS('Ward review'!$H:$H,'Stats - Ward'!$A41,'Ward review'!$J:$J,'Stats - Ward'!M$38)</f>
        <v>0</v>
      </c>
      <c r="N41" s="29">
        <f>COUNTIFS('Ward review'!$H:$H,'Stats - Ward'!$A41,'Ward review'!$J:$J,'Stats - Ward'!N$38)</f>
        <v>0</v>
      </c>
      <c r="O41" s="29">
        <f>COUNTIFS('Ward review'!$H:$H,'Stats - Ward'!$A41,'Ward review'!$J:$J,'Stats - Ward'!O$38)</f>
        <v>0</v>
      </c>
    </row>
    <row r="42" spans="1:15" ht="14" x14ac:dyDescent="0.15">
      <c r="A42" s="29" t="s">
        <v>169</v>
      </c>
      <c r="B42" s="31">
        <f>COUNTIFS('Ward review'!$H:$H,'Stats - Ward'!$A42)</f>
        <v>0</v>
      </c>
      <c r="C42" s="29">
        <f>COUNTIFS('Ward review'!$H:$H,'Stats - Ward'!$A42,'Ward review'!$M:$M,'Stats - Ward'!C$38)</f>
        <v>0</v>
      </c>
      <c r="D42" s="29">
        <f>COUNTIFS('Ward review'!$H:$H,'Stats - Ward'!$A42,'Ward review'!$M:$M,'Stats - Ward'!D$38)</f>
        <v>0</v>
      </c>
      <c r="E42" s="29">
        <f>COUNTIFS('Ward review'!$H:$H,'Stats - Ward'!$A42,'Ward review'!$M:$M,'Stats - Ward'!E$38)</f>
        <v>0</v>
      </c>
      <c r="F42" s="29">
        <f>COUNTIFS('Ward review'!$H:$H,'Stats - Ward'!$A42,'Ward review'!$M:$M,'Stats - Ward'!F$38)</f>
        <v>0</v>
      </c>
      <c r="G42" s="29">
        <f>COUNTIFS('Ward review'!$H:$H,'Stats - Ward'!$A42,'Ward review'!$M:$M,'Stats - Ward'!G$38)</f>
        <v>0</v>
      </c>
      <c r="H42" s="29">
        <f>COUNTIFS('Ward review'!$H:$H,'Stats - Ward'!$A42,'Ward review'!$M:$M,'Stats - Ward'!H$38)</f>
        <v>0</v>
      </c>
      <c r="I42" s="29">
        <f>COUNTIFS('Ward review'!$H:$H,'Stats - Ward'!$A42,'Ward review'!$M:$M,'Stats - Ward'!I$38)</f>
        <v>0</v>
      </c>
      <c r="J42" s="29">
        <f>COUNTIFS('Ward review'!$H:$H,'Stats - Ward'!$A42,'Ward review'!$J:$J,'Stats - Ward'!J$38)</f>
        <v>0</v>
      </c>
      <c r="K42" s="29">
        <f>COUNTIFS('Ward review'!$H:$H,'Stats - Ward'!$A42,'Ward review'!$J:$J,'Stats - Ward'!K$38)</f>
        <v>0</v>
      </c>
      <c r="L42" s="29">
        <f>COUNTIFS('Ward review'!$H:$H,'Stats - Ward'!$A42,'Ward review'!$J:$J,'Stats - Ward'!L$38)</f>
        <v>0</v>
      </c>
      <c r="M42" s="29">
        <f>COUNTIFS('Ward review'!$H:$H,'Stats - Ward'!$A42,'Ward review'!$J:$J,'Stats - Ward'!M$38)</f>
        <v>0</v>
      </c>
      <c r="N42" s="29">
        <f>COUNTIFS('Ward review'!$H:$H,'Stats - Ward'!$A42,'Ward review'!$J:$J,'Stats - Ward'!N$38)</f>
        <v>0</v>
      </c>
      <c r="O42" s="29">
        <f>COUNTIFS('Ward review'!$H:$H,'Stats - Ward'!$A42,'Ward review'!$J:$J,'Stats - Ward'!O$38)</f>
        <v>0</v>
      </c>
    </row>
    <row r="43" spans="1:15" ht="14" x14ac:dyDescent="0.15">
      <c r="A43" s="29" t="s">
        <v>7</v>
      </c>
      <c r="B43" s="31">
        <f>COUNTIFS('Ward review'!$H:$H,'Stats - Ward'!$A43)</f>
        <v>0</v>
      </c>
      <c r="C43" s="29">
        <f>COUNTIFS('Ward review'!$H:$H,'Stats - Ward'!$A43,'Ward review'!$M:$M,'Stats - Ward'!C$38)</f>
        <v>0</v>
      </c>
      <c r="D43" s="29">
        <f>COUNTIFS('Ward review'!$H:$H,'Stats - Ward'!$A43,'Ward review'!$M:$M,'Stats - Ward'!D$38)</f>
        <v>0</v>
      </c>
      <c r="E43" s="29">
        <f>COUNTIFS('Ward review'!$H:$H,'Stats - Ward'!$A43,'Ward review'!$M:$M,'Stats - Ward'!E$38)</f>
        <v>0</v>
      </c>
      <c r="F43" s="29">
        <f>COUNTIFS('Ward review'!$H:$H,'Stats - Ward'!$A43,'Ward review'!$M:$M,'Stats - Ward'!F$38)</f>
        <v>0</v>
      </c>
      <c r="G43" s="29">
        <f>COUNTIFS('Ward review'!$H:$H,'Stats - Ward'!$A43,'Ward review'!$M:$M,'Stats - Ward'!G$38)</f>
        <v>0</v>
      </c>
      <c r="H43" s="29">
        <f>COUNTIFS('Ward review'!$H:$H,'Stats - Ward'!$A43,'Ward review'!$M:$M,'Stats - Ward'!H$38)</f>
        <v>0</v>
      </c>
      <c r="I43" s="29">
        <f>COUNTIFS('Ward review'!$H:$H,'Stats - Ward'!$A43,'Ward review'!$M:$M,'Stats - Ward'!I$38)</f>
        <v>0</v>
      </c>
      <c r="J43" s="29">
        <f>COUNTIFS('Ward review'!$H:$H,'Stats - Ward'!$A43,'Ward review'!$J:$J,'Stats - Ward'!J$38)</f>
        <v>0</v>
      </c>
      <c r="K43" s="29">
        <f>COUNTIFS('Ward review'!$H:$H,'Stats - Ward'!$A43,'Ward review'!$J:$J,'Stats - Ward'!K$38)</f>
        <v>0</v>
      </c>
      <c r="L43" s="29">
        <f>COUNTIFS('Ward review'!$H:$H,'Stats - Ward'!$A43,'Ward review'!$J:$J,'Stats - Ward'!L$38)</f>
        <v>0</v>
      </c>
      <c r="M43" s="29">
        <f>COUNTIFS('Ward review'!$H:$H,'Stats - Ward'!$A43,'Ward review'!$J:$J,'Stats - Ward'!M$38)</f>
        <v>0</v>
      </c>
      <c r="N43" s="29">
        <f>COUNTIFS('Ward review'!$H:$H,'Stats - Ward'!$A43,'Ward review'!$J:$J,'Stats - Ward'!N$38)</f>
        <v>0</v>
      </c>
      <c r="O43" s="29">
        <f>COUNTIFS('Ward review'!$H:$H,'Stats - Ward'!$A43,'Ward review'!$J:$J,'Stats - Ward'!O$38)</f>
        <v>0</v>
      </c>
    </row>
    <row r="44" spans="1:15" ht="14" x14ac:dyDescent="0.15">
      <c r="A44" s="29" t="s">
        <v>170</v>
      </c>
      <c r="B44" s="31">
        <f>COUNTIFS('Ward review'!$H:$H,'Stats - Ward'!$A44)</f>
        <v>0</v>
      </c>
      <c r="C44" s="29">
        <f>COUNTIFS('Ward review'!$H:$H,'Stats - Ward'!$A44,'Ward review'!$M:$M,'Stats - Ward'!C$38)</f>
        <v>0</v>
      </c>
      <c r="D44" s="29">
        <f>COUNTIFS('Ward review'!$H:$H,'Stats - Ward'!$A44,'Ward review'!$M:$M,'Stats - Ward'!D$38)</f>
        <v>0</v>
      </c>
      <c r="E44" s="29">
        <f>COUNTIFS('Ward review'!$H:$H,'Stats - Ward'!$A44,'Ward review'!$M:$M,'Stats - Ward'!E$38)</f>
        <v>0</v>
      </c>
      <c r="F44" s="29">
        <f>COUNTIFS('Ward review'!$H:$H,'Stats - Ward'!$A44,'Ward review'!$M:$M,'Stats - Ward'!F$38)</f>
        <v>0</v>
      </c>
      <c r="G44" s="29">
        <f>COUNTIFS('Ward review'!$H:$H,'Stats - Ward'!$A44,'Ward review'!$M:$M,'Stats - Ward'!G$38)</f>
        <v>0</v>
      </c>
      <c r="H44" s="29">
        <f>COUNTIFS('Ward review'!$H:$H,'Stats - Ward'!$A44,'Ward review'!$M:$M,'Stats - Ward'!H$38)</f>
        <v>0</v>
      </c>
      <c r="I44" s="29">
        <f>COUNTIFS('Ward review'!$H:$H,'Stats - Ward'!$A44,'Ward review'!$M:$M,'Stats - Ward'!I$38)</f>
        <v>0</v>
      </c>
      <c r="J44" s="29">
        <f>COUNTIFS('Ward review'!$H:$H,'Stats - Ward'!$A44,'Ward review'!$J:$J,'Stats - Ward'!J$38)</f>
        <v>0</v>
      </c>
      <c r="K44" s="29">
        <f>COUNTIFS('Ward review'!$H:$H,'Stats - Ward'!$A44,'Ward review'!$J:$J,'Stats - Ward'!K$38)</f>
        <v>0</v>
      </c>
      <c r="L44" s="29">
        <f>COUNTIFS('Ward review'!$H:$H,'Stats - Ward'!$A44,'Ward review'!$J:$J,'Stats - Ward'!L$38)</f>
        <v>0</v>
      </c>
      <c r="M44" s="29">
        <f>COUNTIFS('Ward review'!$H:$H,'Stats - Ward'!$A44,'Ward review'!$J:$J,'Stats - Ward'!M$38)</f>
        <v>0</v>
      </c>
      <c r="N44" s="29">
        <f>COUNTIFS('Ward review'!$H:$H,'Stats - Ward'!$A44,'Ward review'!$J:$J,'Stats - Ward'!N$38)</f>
        <v>0</v>
      </c>
      <c r="O44" s="29">
        <f>COUNTIFS('Ward review'!$H:$H,'Stats - Ward'!$A44,'Ward review'!$J:$J,'Stats - Ward'!O$38)</f>
        <v>0</v>
      </c>
    </row>
    <row r="45" spans="1:15" ht="14" x14ac:dyDescent="0.15">
      <c r="A45" s="29" t="s">
        <v>171</v>
      </c>
      <c r="B45" s="31">
        <f>COUNTIFS('Ward review'!$H:$H,'Stats - Ward'!$A45)</f>
        <v>0</v>
      </c>
      <c r="C45" s="29">
        <f>COUNTIFS('Ward review'!$H:$H,'Stats - Ward'!$A45,'Ward review'!$M:$M,'Stats - Ward'!C$38)</f>
        <v>0</v>
      </c>
      <c r="D45" s="29">
        <f>COUNTIFS('Ward review'!$H:$H,'Stats - Ward'!$A45,'Ward review'!$M:$M,'Stats - Ward'!D$38)</f>
        <v>0</v>
      </c>
      <c r="E45" s="29">
        <f>COUNTIFS('Ward review'!$H:$H,'Stats - Ward'!$A45,'Ward review'!$M:$M,'Stats - Ward'!E$38)</f>
        <v>0</v>
      </c>
      <c r="F45" s="29">
        <f>COUNTIFS('Ward review'!$H:$H,'Stats - Ward'!$A45,'Ward review'!$M:$M,'Stats - Ward'!F$38)</f>
        <v>0</v>
      </c>
      <c r="G45" s="29">
        <f>COUNTIFS('Ward review'!$H:$H,'Stats - Ward'!$A45,'Ward review'!$M:$M,'Stats - Ward'!G$38)</f>
        <v>0</v>
      </c>
      <c r="H45" s="29">
        <f>COUNTIFS('Ward review'!$H:$H,'Stats - Ward'!$A45,'Ward review'!$M:$M,'Stats - Ward'!H$38)</f>
        <v>0</v>
      </c>
      <c r="I45" s="29">
        <f>COUNTIFS('Ward review'!$H:$H,'Stats - Ward'!$A45,'Ward review'!$M:$M,'Stats - Ward'!I$38)</f>
        <v>0</v>
      </c>
      <c r="J45" s="29">
        <f>COUNTIFS('Ward review'!$H:$H,'Stats - Ward'!$A45,'Ward review'!$J:$J,'Stats - Ward'!J$38)</f>
        <v>0</v>
      </c>
      <c r="K45" s="29">
        <f>COUNTIFS('Ward review'!$H:$H,'Stats - Ward'!$A45,'Ward review'!$J:$J,'Stats - Ward'!K$38)</f>
        <v>0</v>
      </c>
      <c r="L45" s="29">
        <f>COUNTIFS('Ward review'!$H:$H,'Stats - Ward'!$A45,'Ward review'!$J:$J,'Stats - Ward'!L$38)</f>
        <v>0</v>
      </c>
      <c r="M45" s="29">
        <f>COUNTIFS('Ward review'!$H:$H,'Stats - Ward'!$A45,'Ward review'!$J:$J,'Stats - Ward'!M$38)</f>
        <v>0</v>
      </c>
      <c r="N45" s="29">
        <f>COUNTIFS('Ward review'!$H:$H,'Stats - Ward'!$A45,'Ward review'!$J:$J,'Stats - Ward'!N$38)</f>
        <v>0</v>
      </c>
      <c r="O45" s="29">
        <f>COUNTIFS('Ward review'!$H:$H,'Stats - Ward'!$A45,'Ward review'!$J:$J,'Stats - Ward'!O$38)</f>
        <v>0</v>
      </c>
    </row>
    <row r="46" spans="1:15" ht="14" x14ac:dyDescent="0.15">
      <c r="A46" s="29" t="s">
        <v>172</v>
      </c>
      <c r="B46" s="31">
        <f>COUNTIFS('Ward review'!$H:$H,'Stats - Ward'!$A46)</f>
        <v>0</v>
      </c>
      <c r="C46" s="29">
        <f>COUNTIFS('Ward review'!$H:$H,'Stats - Ward'!$A46,'Ward review'!$M:$M,'Stats - Ward'!C$38)</f>
        <v>0</v>
      </c>
      <c r="D46" s="29">
        <f>COUNTIFS('Ward review'!$H:$H,'Stats - Ward'!$A46,'Ward review'!$M:$M,'Stats - Ward'!D$38)</f>
        <v>0</v>
      </c>
      <c r="E46" s="29">
        <f>COUNTIFS('Ward review'!$H:$H,'Stats - Ward'!$A46,'Ward review'!$M:$M,'Stats - Ward'!E$38)</f>
        <v>0</v>
      </c>
      <c r="F46" s="29">
        <f>COUNTIFS('Ward review'!$H:$H,'Stats - Ward'!$A46,'Ward review'!$M:$M,'Stats - Ward'!F$38)</f>
        <v>0</v>
      </c>
      <c r="G46" s="29">
        <f>COUNTIFS('Ward review'!$H:$H,'Stats - Ward'!$A46,'Ward review'!$M:$M,'Stats - Ward'!G$38)</f>
        <v>0</v>
      </c>
      <c r="H46" s="29">
        <f>COUNTIFS('Ward review'!$H:$H,'Stats - Ward'!$A46,'Ward review'!$M:$M,'Stats - Ward'!H$38)</f>
        <v>0</v>
      </c>
      <c r="I46" s="29">
        <f>COUNTIFS('Ward review'!$H:$H,'Stats - Ward'!$A46,'Ward review'!$M:$M,'Stats - Ward'!I$38)</f>
        <v>0</v>
      </c>
      <c r="J46" s="29">
        <f>COUNTIFS('Ward review'!$H:$H,'Stats - Ward'!$A46,'Ward review'!$J:$J,'Stats - Ward'!J$38)</f>
        <v>0</v>
      </c>
      <c r="K46" s="29">
        <f>COUNTIFS('Ward review'!$H:$H,'Stats - Ward'!$A46,'Ward review'!$J:$J,'Stats - Ward'!K$38)</f>
        <v>0</v>
      </c>
      <c r="L46" s="29">
        <f>COUNTIFS('Ward review'!$H:$H,'Stats - Ward'!$A46,'Ward review'!$J:$J,'Stats - Ward'!L$38)</f>
        <v>0</v>
      </c>
      <c r="M46" s="29">
        <f>COUNTIFS('Ward review'!$H:$H,'Stats - Ward'!$A46,'Ward review'!$J:$J,'Stats - Ward'!M$38)</f>
        <v>0</v>
      </c>
      <c r="N46" s="29">
        <f>COUNTIFS('Ward review'!$H:$H,'Stats - Ward'!$A46,'Ward review'!$J:$J,'Stats - Ward'!N$38)</f>
        <v>0</v>
      </c>
      <c r="O46" s="29">
        <f>COUNTIFS('Ward review'!$H:$H,'Stats - Ward'!$A46,'Ward review'!$J:$J,'Stats - Ward'!O$38)</f>
        <v>0</v>
      </c>
    </row>
    <row r="47" spans="1:15" ht="28" x14ac:dyDescent="0.15">
      <c r="A47" s="29" t="s">
        <v>173</v>
      </c>
      <c r="B47" s="31">
        <f>COUNTIFS('Ward review'!$H:$H,'Stats - Ward'!$A47)</f>
        <v>0</v>
      </c>
      <c r="C47" s="29">
        <f>COUNTIFS('Ward review'!$H:$H,'Stats - Ward'!$A47,'Ward review'!$M:$M,'Stats - Ward'!C$38)</f>
        <v>0</v>
      </c>
      <c r="D47" s="29">
        <f>COUNTIFS('Ward review'!$H:$H,'Stats - Ward'!$A47,'Ward review'!$M:$M,'Stats - Ward'!D$38)</f>
        <v>0</v>
      </c>
      <c r="E47" s="29">
        <f>COUNTIFS('Ward review'!$H:$H,'Stats - Ward'!$A47,'Ward review'!$M:$M,'Stats - Ward'!E$38)</f>
        <v>0</v>
      </c>
      <c r="F47" s="29">
        <f>COUNTIFS('Ward review'!$H:$H,'Stats - Ward'!$A47,'Ward review'!$M:$M,'Stats - Ward'!F$38)</f>
        <v>0</v>
      </c>
      <c r="G47" s="29">
        <f>COUNTIFS('Ward review'!$H:$H,'Stats - Ward'!$A47,'Ward review'!$M:$M,'Stats - Ward'!G$38)</f>
        <v>0</v>
      </c>
      <c r="H47" s="29">
        <f>COUNTIFS('Ward review'!$H:$H,'Stats - Ward'!$A47,'Ward review'!$M:$M,'Stats - Ward'!H$38)</f>
        <v>0</v>
      </c>
      <c r="I47" s="29">
        <f>COUNTIFS('Ward review'!$H:$H,'Stats - Ward'!$A47,'Ward review'!$M:$M,'Stats - Ward'!I$38)</f>
        <v>0</v>
      </c>
      <c r="J47" s="29">
        <f>COUNTIFS('Ward review'!$H:$H,'Stats - Ward'!$A47,'Ward review'!$J:$J,'Stats - Ward'!J$38)</f>
        <v>0</v>
      </c>
      <c r="K47" s="29">
        <f>COUNTIFS('Ward review'!$H:$H,'Stats - Ward'!$A47,'Ward review'!$J:$J,'Stats - Ward'!K$38)</f>
        <v>0</v>
      </c>
      <c r="L47" s="29">
        <f>COUNTIFS('Ward review'!$H:$H,'Stats - Ward'!$A47,'Ward review'!$J:$J,'Stats - Ward'!L$38)</f>
        <v>0</v>
      </c>
      <c r="M47" s="29">
        <f>COUNTIFS('Ward review'!$H:$H,'Stats - Ward'!$A47,'Ward review'!$J:$J,'Stats - Ward'!M$38)</f>
        <v>0</v>
      </c>
      <c r="N47" s="29">
        <f>COUNTIFS('Ward review'!$H:$H,'Stats - Ward'!$A47,'Ward review'!$J:$J,'Stats - Ward'!N$38)</f>
        <v>0</v>
      </c>
      <c r="O47" s="29">
        <f>COUNTIFS('Ward review'!$H:$H,'Stats - Ward'!$A47,'Ward review'!$J:$J,'Stats - Ward'!O$38)</f>
        <v>0</v>
      </c>
    </row>
    <row r="48" spans="1:15" ht="14" x14ac:dyDescent="0.15">
      <c r="A48" s="29" t="s">
        <v>174</v>
      </c>
      <c r="B48" s="31">
        <f>COUNTIFS('Ward review'!$H:$H,'Stats - Ward'!$A48)</f>
        <v>0</v>
      </c>
      <c r="C48" s="29">
        <f>COUNTIFS('Ward review'!$H:$H,'Stats - Ward'!$A48,'Ward review'!$M:$M,'Stats - Ward'!C$38)</f>
        <v>0</v>
      </c>
      <c r="D48" s="29">
        <f>COUNTIFS('Ward review'!$H:$H,'Stats - Ward'!$A48,'Ward review'!$M:$M,'Stats - Ward'!D$38)</f>
        <v>0</v>
      </c>
      <c r="E48" s="29">
        <f>COUNTIFS('Ward review'!$H:$H,'Stats - Ward'!$A48,'Ward review'!$M:$M,'Stats - Ward'!E$38)</f>
        <v>0</v>
      </c>
      <c r="F48" s="29">
        <f>COUNTIFS('Ward review'!$H:$H,'Stats - Ward'!$A48,'Ward review'!$M:$M,'Stats - Ward'!F$38)</f>
        <v>0</v>
      </c>
      <c r="G48" s="29">
        <f>COUNTIFS('Ward review'!$H:$H,'Stats - Ward'!$A48,'Ward review'!$M:$M,'Stats - Ward'!G$38)</f>
        <v>0</v>
      </c>
      <c r="H48" s="29">
        <f>COUNTIFS('Ward review'!$H:$H,'Stats - Ward'!$A48,'Ward review'!$M:$M,'Stats - Ward'!H$38)</f>
        <v>0</v>
      </c>
      <c r="I48" s="29">
        <f>COUNTIFS('Ward review'!$H:$H,'Stats - Ward'!$A48,'Ward review'!$M:$M,'Stats - Ward'!I$38)</f>
        <v>0</v>
      </c>
      <c r="J48" s="29">
        <f>COUNTIFS('Ward review'!$H:$H,'Stats - Ward'!$A48,'Ward review'!$J:$J,'Stats - Ward'!J$38)</f>
        <v>0</v>
      </c>
      <c r="K48" s="29">
        <f>COUNTIFS('Ward review'!$H:$H,'Stats - Ward'!$A48,'Ward review'!$J:$J,'Stats - Ward'!K$38)</f>
        <v>0</v>
      </c>
      <c r="L48" s="29">
        <f>COUNTIFS('Ward review'!$H:$H,'Stats - Ward'!$A48,'Ward review'!$J:$J,'Stats - Ward'!L$38)</f>
        <v>0</v>
      </c>
      <c r="M48" s="29">
        <f>COUNTIFS('Ward review'!$H:$H,'Stats - Ward'!$A48,'Ward review'!$J:$J,'Stats - Ward'!M$38)</f>
        <v>0</v>
      </c>
      <c r="N48" s="29">
        <f>COUNTIFS('Ward review'!$H:$H,'Stats - Ward'!$A48,'Ward review'!$J:$J,'Stats - Ward'!N$38)</f>
        <v>0</v>
      </c>
      <c r="O48" s="29">
        <f>COUNTIFS('Ward review'!$H:$H,'Stats - Ward'!$A48,'Ward review'!$J:$J,'Stats - Ward'!O$38)</f>
        <v>0</v>
      </c>
    </row>
    <row r="49" spans="1:15" ht="14" x14ac:dyDescent="0.15">
      <c r="A49" s="29" t="s">
        <v>175</v>
      </c>
      <c r="B49" s="31">
        <f>COUNTIFS('Ward review'!$H:$H,'Stats - Ward'!$A49)</f>
        <v>0</v>
      </c>
      <c r="C49" s="29">
        <f>COUNTIFS('Ward review'!$H:$H,'Stats - Ward'!$A49,'Ward review'!$M:$M,'Stats - Ward'!C$38)</f>
        <v>0</v>
      </c>
      <c r="D49" s="29">
        <f>COUNTIFS('Ward review'!$H:$H,'Stats - Ward'!$A49,'Ward review'!$M:$M,'Stats - Ward'!D$38)</f>
        <v>0</v>
      </c>
      <c r="E49" s="29">
        <f>COUNTIFS('Ward review'!$H:$H,'Stats - Ward'!$A49,'Ward review'!$M:$M,'Stats - Ward'!E$38)</f>
        <v>0</v>
      </c>
      <c r="F49" s="29">
        <f>COUNTIFS('Ward review'!$H:$H,'Stats - Ward'!$A49,'Ward review'!$M:$M,'Stats - Ward'!F$38)</f>
        <v>0</v>
      </c>
      <c r="G49" s="29">
        <f>COUNTIFS('Ward review'!$H:$H,'Stats - Ward'!$A49,'Ward review'!$M:$M,'Stats - Ward'!G$38)</f>
        <v>0</v>
      </c>
      <c r="H49" s="29">
        <f>COUNTIFS('Ward review'!$H:$H,'Stats - Ward'!$A49,'Ward review'!$M:$M,'Stats - Ward'!H$38)</f>
        <v>0</v>
      </c>
      <c r="I49" s="29">
        <f>COUNTIFS('Ward review'!$H:$H,'Stats - Ward'!$A49,'Ward review'!$M:$M,'Stats - Ward'!I$38)</f>
        <v>0</v>
      </c>
      <c r="J49" s="29">
        <f>COUNTIFS('Ward review'!$H:$H,'Stats - Ward'!$A49,'Ward review'!$J:$J,'Stats - Ward'!J$38)</f>
        <v>0</v>
      </c>
      <c r="K49" s="29">
        <f>COUNTIFS('Ward review'!$H:$H,'Stats - Ward'!$A49,'Ward review'!$J:$J,'Stats - Ward'!K$38)</f>
        <v>0</v>
      </c>
      <c r="L49" s="29">
        <f>COUNTIFS('Ward review'!$H:$H,'Stats - Ward'!$A49,'Ward review'!$J:$J,'Stats - Ward'!L$38)</f>
        <v>0</v>
      </c>
      <c r="M49" s="29">
        <f>COUNTIFS('Ward review'!$H:$H,'Stats - Ward'!$A49,'Ward review'!$J:$J,'Stats - Ward'!M$38)</f>
        <v>0</v>
      </c>
      <c r="N49" s="29">
        <f>COUNTIFS('Ward review'!$H:$H,'Stats - Ward'!$A49,'Ward review'!$J:$J,'Stats - Ward'!N$38)</f>
        <v>0</v>
      </c>
      <c r="O49" s="29">
        <f>COUNTIFS('Ward review'!$H:$H,'Stats - Ward'!$A49,'Ward review'!$J:$J,'Stats - Ward'!O$38)</f>
        <v>0</v>
      </c>
    </row>
    <row r="50" spans="1:15" ht="28" x14ac:dyDescent="0.15">
      <c r="A50" s="29" t="s">
        <v>176</v>
      </c>
      <c r="B50" s="31">
        <f>COUNTIFS('Ward review'!$H:$H,'Stats - Ward'!$A50)</f>
        <v>0</v>
      </c>
      <c r="C50" s="29">
        <f>COUNTIFS('Ward review'!$H:$H,'Stats - Ward'!$A50,'Ward review'!$M:$M,'Stats - Ward'!C$38)</f>
        <v>0</v>
      </c>
      <c r="D50" s="29">
        <f>COUNTIFS('Ward review'!$H:$H,'Stats - Ward'!$A50,'Ward review'!$M:$M,'Stats - Ward'!D$38)</f>
        <v>0</v>
      </c>
      <c r="E50" s="29">
        <f>COUNTIFS('Ward review'!$H:$H,'Stats - Ward'!$A50,'Ward review'!$M:$M,'Stats - Ward'!E$38)</f>
        <v>0</v>
      </c>
      <c r="F50" s="29">
        <f>COUNTIFS('Ward review'!$H:$H,'Stats - Ward'!$A50,'Ward review'!$M:$M,'Stats - Ward'!F$38)</f>
        <v>0</v>
      </c>
      <c r="G50" s="29">
        <f>COUNTIFS('Ward review'!$H:$H,'Stats - Ward'!$A50,'Ward review'!$M:$M,'Stats - Ward'!G$38)</f>
        <v>0</v>
      </c>
      <c r="H50" s="29">
        <f>COUNTIFS('Ward review'!$H:$H,'Stats - Ward'!$A50,'Ward review'!$M:$M,'Stats - Ward'!H$38)</f>
        <v>0</v>
      </c>
      <c r="I50" s="29">
        <f>COUNTIFS('Ward review'!$H:$H,'Stats - Ward'!$A50,'Ward review'!$M:$M,'Stats - Ward'!I$38)</f>
        <v>0</v>
      </c>
      <c r="J50" s="29">
        <f>COUNTIFS('Ward review'!$H:$H,'Stats - Ward'!$A50,'Ward review'!$J:$J,'Stats - Ward'!J$38)</f>
        <v>0</v>
      </c>
      <c r="K50" s="29">
        <f>COUNTIFS('Ward review'!$H:$H,'Stats - Ward'!$A50,'Ward review'!$J:$J,'Stats - Ward'!K$38)</f>
        <v>0</v>
      </c>
      <c r="L50" s="29">
        <f>COUNTIFS('Ward review'!$H:$H,'Stats - Ward'!$A50,'Ward review'!$J:$J,'Stats - Ward'!L$38)</f>
        <v>0</v>
      </c>
      <c r="M50" s="29">
        <f>COUNTIFS('Ward review'!$H:$H,'Stats - Ward'!$A50,'Ward review'!$J:$J,'Stats - Ward'!M$38)</f>
        <v>0</v>
      </c>
      <c r="N50" s="29">
        <f>COUNTIFS('Ward review'!$H:$H,'Stats - Ward'!$A50,'Ward review'!$J:$J,'Stats - Ward'!N$38)</f>
        <v>0</v>
      </c>
      <c r="O50" s="29">
        <f>COUNTIFS('Ward review'!$H:$H,'Stats - Ward'!$A50,'Ward review'!$J:$J,'Stats - Ward'!O$38)</f>
        <v>0</v>
      </c>
    </row>
    <row r="51" spans="1:15" ht="14" x14ac:dyDescent="0.15">
      <c r="A51" s="29" t="s">
        <v>12</v>
      </c>
      <c r="B51" s="31">
        <f>COUNTIFS('Ward review'!$H:$H,'Stats - Ward'!$A51)</f>
        <v>0</v>
      </c>
      <c r="C51" s="29">
        <f>COUNTIFS('Ward review'!$H:$H,'Stats - Ward'!$A51,'Ward review'!$M:$M,'Stats - Ward'!C$38)</f>
        <v>0</v>
      </c>
      <c r="D51" s="29">
        <f>COUNTIFS('Ward review'!$H:$H,'Stats - Ward'!$A51,'Ward review'!$M:$M,'Stats - Ward'!D$38)</f>
        <v>0</v>
      </c>
      <c r="E51" s="29">
        <f>COUNTIFS('Ward review'!$H:$H,'Stats - Ward'!$A51,'Ward review'!$M:$M,'Stats - Ward'!E$38)</f>
        <v>0</v>
      </c>
      <c r="F51" s="29">
        <f>COUNTIFS('Ward review'!$H:$H,'Stats - Ward'!$A51,'Ward review'!$M:$M,'Stats - Ward'!F$38)</f>
        <v>0</v>
      </c>
      <c r="G51" s="29">
        <f>COUNTIFS('Ward review'!$H:$H,'Stats - Ward'!$A51,'Ward review'!$M:$M,'Stats - Ward'!G$38)</f>
        <v>0</v>
      </c>
      <c r="H51" s="29">
        <f>COUNTIFS('Ward review'!$H:$H,'Stats - Ward'!$A51,'Ward review'!$M:$M,'Stats - Ward'!H$38)</f>
        <v>0</v>
      </c>
      <c r="I51" s="29">
        <f>COUNTIFS('Ward review'!$H:$H,'Stats - Ward'!$A51,'Ward review'!$M:$M,'Stats - Ward'!I$38)</f>
        <v>0</v>
      </c>
      <c r="J51" s="29">
        <f>COUNTIFS('Ward review'!$H:$H,'Stats - Ward'!$A51,'Ward review'!$J:$J,'Stats - Ward'!J$38)</f>
        <v>0</v>
      </c>
      <c r="K51" s="29">
        <f>COUNTIFS('Ward review'!$H:$H,'Stats - Ward'!$A51,'Ward review'!$J:$J,'Stats - Ward'!K$38)</f>
        <v>0</v>
      </c>
      <c r="L51" s="29">
        <f>COUNTIFS('Ward review'!$H:$H,'Stats - Ward'!$A51,'Ward review'!$J:$J,'Stats - Ward'!L$38)</f>
        <v>0</v>
      </c>
      <c r="M51" s="29">
        <f>COUNTIFS('Ward review'!$H:$H,'Stats - Ward'!$A51,'Ward review'!$J:$J,'Stats - Ward'!M$38)</f>
        <v>0</v>
      </c>
      <c r="N51" s="29">
        <f>COUNTIFS('Ward review'!$H:$H,'Stats - Ward'!$A51,'Ward review'!$J:$J,'Stats - Ward'!N$38)</f>
        <v>0</v>
      </c>
      <c r="O51" s="29">
        <f>COUNTIFS('Ward review'!$H:$H,'Stats - Ward'!$A51,'Ward review'!$J:$J,'Stats - Ward'!O$38)</f>
        <v>0</v>
      </c>
    </row>
    <row r="52" spans="1:15" ht="14" x14ac:dyDescent="0.15">
      <c r="A52" s="27" t="s">
        <v>218</v>
      </c>
      <c r="B52" s="63">
        <f>SUM(B39:B51)</f>
        <v>0</v>
      </c>
    </row>
  </sheetData>
  <sheetProtection sheet="1" objects="1" scenarios="1"/>
  <mergeCells count="7">
    <mergeCell ref="A1:J1"/>
    <mergeCell ref="L2:L3"/>
    <mergeCell ref="M2:M3"/>
    <mergeCell ref="C37:I37"/>
    <mergeCell ref="J37:O37"/>
    <mergeCell ref="H2:J2"/>
    <mergeCell ref="C2:G2"/>
  </mergeCells>
  <phoneticPr fontId="8" type="noConversion"/>
  <pageMargins left="0.75000000000000011" right="0.75000000000000011" top="1" bottom="1" header="0.5" footer="0.5"/>
  <pageSetup paperSize="9" scale="39" orientation="landscape" horizontalDpi="4294967292" verticalDpi="4294967292"/>
  <rowBreaks count="1" manualBreakCount="1">
    <brk id="53" max="16383" man="1"/>
  </rowBreaks>
  <colBreaks count="1" manualBreakCount="1">
    <brk id="1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8"/>
  <sheetViews>
    <sheetView workbookViewId="0">
      <selection activeCell="G35" sqref="G35"/>
    </sheetView>
  </sheetViews>
  <sheetFormatPr baseColWidth="10" defaultRowHeight="13" x14ac:dyDescent="0.15"/>
  <cols>
    <col min="1" max="10" width="10.83203125" style="37"/>
    <col min="11" max="11" width="10" style="37" customWidth="1"/>
    <col min="12" max="12" width="12.33203125" style="37" customWidth="1"/>
    <col min="13" max="13" width="12" style="37" customWidth="1"/>
    <col min="14" max="16384" width="10.83203125" style="37"/>
  </cols>
  <sheetData>
    <row r="2" spans="1:13" ht="28" x14ac:dyDescent="0.15">
      <c r="A2" s="28" t="s">
        <v>61</v>
      </c>
      <c r="B2" s="28" t="s">
        <v>201</v>
      </c>
      <c r="C2" s="81" t="s">
        <v>13</v>
      </c>
      <c r="D2" s="82"/>
      <c r="E2" s="82"/>
      <c r="F2" s="82"/>
      <c r="G2" s="82"/>
      <c r="H2" s="34" t="s">
        <v>223</v>
      </c>
      <c r="I2" s="35"/>
      <c r="J2" s="36"/>
      <c r="K2" s="28" t="s">
        <v>63</v>
      </c>
      <c r="L2" s="35"/>
      <c r="M2" s="36"/>
    </row>
    <row r="3" spans="1:13" ht="28" x14ac:dyDescent="0.15">
      <c r="A3" s="28"/>
      <c r="B3" s="28"/>
      <c r="C3" s="28" t="s">
        <v>47</v>
      </c>
      <c r="D3" s="28" t="s">
        <v>73</v>
      </c>
      <c r="E3" s="28" t="s">
        <v>74</v>
      </c>
      <c r="F3" s="28" t="s">
        <v>216</v>
      </c>
      <c r="G3" s="28" t="s">
        <v>76</v>
      </c>
      <c r="H3" s="28" t="s">
        <v>59</v>
      </c>
      <c r="I3" s="28" t="s">
        <v>164</v>
      </c>
      <c r="J3" s="28" t="s">
        <v>165</v>
      </c>
      <c r="K3" s="28"/>
      <c r="L3" s="28" t="s">
        <v>64</v>
      </c>
      <c r="M3" s="28" t="s">
        <v>195</v>
      </c>
    </row>
    <row r="4" spans="1:13" ht="14" x14ac:dyDescent="0.15">
      <c r="A4" s="42" t="s">
        <v>65</v>
      </c>
      <c r="B4" s="43">
        <f>COUNTIFS(Transfers!$H:$H,$A4)</f>
        <v>0</v>
      </c>
      <c r="C4" s="42">
        <f>COUNTIFS(Transfers!$H:$H,'Stats - Transfer'!$A4,Transfers!$L:$L,'Stats - Transfer'!C$3)</f>
        <v>0</v>
      </c>
      <c r="D4" s="42">
        <f>COUNTIFS(Transfers!$H:$H,'Stats - Transfer'!$A4,Transfers!$L:$L,'Stats - Transfer'!D$3)</f>
        <v>0</v>
      </c>
      <c r="E4" s="42">
        <f>COUNTIFS(Transfers!$H:$H,'Stats - Transfer'!$A4,Transfers!$L:$L,'Stats - Transfer'!E$3)</f>
        <v>0</v>
      </c>
      <c r="F4" s="42">
        <f>COUNTIFS(Transfers!$H:$H,'Stats - Transfer'!$A4,Transfers!$L:$L,'Stats - Transfer'!F$3)</f>
        <v>0</v>
      </c>
      <c r="G4" s="42">
        <f>COUNTIFS(Transfers!$H:$H,'Stats - Transfer'!$A4,Transfers!$L:$L,'Stats - Transfer'!G$3)</f>
        <v>0</v>
      </c>
      <c r="H4" s="42">
        <f>COUNTIFS(Transfers!$H:$H,'Stats - Transfer'!$A4,Transfers!$C:$C,'Stats - Transfer'!H$3)</f>
        <v>0</v>
      </c>
      <c r="I4" s="42">
        <f>COUNTIFS(Transfers!$H:$H,'Stats - Transfer'!$A4,Transfers!$C:$C,'Stats - Transfer'!I$3)</f>
        <v>0</v>
      </c>
      <c r="J4" s="42">
        <f>COUNTIFS(Transfers!$H:$H,'Stats - Transfer'!$A4,Transfers!$C:$C,'Stats - Transfer'!J$3)</f>
        <v>0</v>
      </c>
      <c r="K4" s="42">
        <f>COUNTIFS(Transfers!$H:$H,'Stats - Transfer'!$A4,Transfers!$K:$K,"Yes")</f>
        <v>0</v>
      </c>
      <c r="L4" s="42">
        <f>COUNTIFS(Transfers!$H:$H,'Stats - Transfer'!$A4,Transfers!$G:$G,'Stats - Transfer'!L$3)</f>
        <v>0</v>
      </c>
      <c r="M4" s="42">
        <f>COUNTIFS(Transfers!$H:$H,'Stats - Transfer'!$A4,Transfers!$G:$G,'Stats - Transfer'!M$3)</f>
        <v>0</v>
      </c>
    </row>
    <row r="5" spans="1:13" ht="14" x14ac:dyDescent="0.15">
      <c r="A5" s="42" t="s">
        <v>196</v>
      </c>
      <c r="B5" s="43">
        <f>COUNTIFS(Transfers!$H:$H,$A5)</f>
        <v>0</v>
      </c>
      <c r="C5" s="42">
        <f>COUNTIFS(Transfers!$H:$H,'Stats - Transfer'!$A5,Transfers!$L:$L,'Stats - Transfer'!C$3)</f>
        <v>0</v>
      </c>
      <c r="D5" s="42">
        <f>COUNTIFS(Transfers!$H:$H,'Stats - Transfer'!$A5,Transfers!$L:$L,'Stats - Transfer'!D$3)</f>
        <v>0</v>
      </c>
      <c r="E5" s="42">
        <f>COUNTIFS(Transfers!$H:$H,'Stats - Transfer'!$A5,Transfers!$L:$L,'Stats - Transfer'!E$3)</f>
        <v>0</v>
      </c>
      <c r="F5" s="42">
        <f>COUNTIFS(Transfers!$H:$H,'Stats - Transfer'!$A5,Transfers!$L:$L,'Stats - Transfer'!F$3)</f>
        <v>0</v>
      </c>
      <c r="G5" s="42">
        <f>COUNTIFS(Transfers!$H:$H,'Stats - Transfer'!$A5,Transfers!$L:$L,'Stats - Transfer'!G$3)</f>
        <v>0</v>
      </c>
      <c r="H5" s="42">
        <f>COUNTIFS(Transfers!$H:$H,'Stats - Transfer'!$A5,Transfers!$C:$C,'Stats - Transfer'!H$3)</f>
        <v>0</v>
      </c>
      <c r="I5" s="42">
        <f>COUNTIFS(Transfers!$H:$H,'Stats - Transfer'!$A5,Transfers!$C:$C,'Stats - Transfer'!I$3)</f>
        <v>0</v>
      </c>
      <c r="J5" s="42">
        <f>COUNTIFS(Transfers!$H:$H,'Stats - Transfer'!$A5,Transfers!$C:$C,'Stats - Transfer'!J$3)</f>
        <v>0</v>
      </c>
      <c r="K5" s="42">
        <f>COUNTIFS(Transfers!$H:$H,'Stats - Transfer'!$A5,Transfers!$K:$K,"Yes")</f>
        <v>0</v>
      </c>
      <c r="L5" s="42">
        <f>COUNTIFS(Transfers!$H:$H,'Stats - Transfer'!$A5,Transfers!$G:$G,'Stats - Transfer'!L$3)</f>
        <v>0</v>
      </c>
      <c r="M5" s="42">
        <f>COUNTIFS(Transfers!$H:$H,'Stats - Transfer'!$A5,Transfers!$G:$G,'Stats - Transfer'!M$3)</f>
        <v>0</v>
      </c>
    </row>
    <row r="6" spans="1:13" ht="14" x14ac:dyDescent="0.15">
      <c r="A6" s="42" t="s">
        <v>197</v>
      </c>
      <c r="B6" s="43">
        <f>COUNTIFS(Transfers!$H:$H,$A6)</f>
        <v>0</v>
      </c>
      <c r="C6" s="42">
        <f>COUNTIFS(Transfers!$H:$H,'Stats - Transfer'!$A6,Transfers!$L:$L,'Stats - Transfer'!C$3)</f>
        <v>0</v>
      </c>
      <c r="D6" s="42">
        <f>COUNTIFS(Transfers!$H:$H,'Stats - Transfer'!$A6,Transfers!$L:$L,'Stats - Transfer'!D$3)</f>
        <v>0</v>
      </c>
      <c r="E6" s="42">
        <f>COUNTIFS(Transfers!$H:$H,'Stats - Transfer'!$A6,Transfers!$L:$L,'Stats - Transfer'!E$3)</f>
        <v>0</v>
      </c>
      <c r="F6" s="42">
        <f>COUNTIFS(Transfers!$H:$H,'Stats - Transfer'!$A6,Transfers!$L:$L,'Stats - Transfer'!F$3)</f>
        <v>0</v>
      </c>
      <c r="G6" s="42">
        <f>COUNTIFS(Transfers!$H:$H,'Stats - Transfer'!$A6,Transfers!$L:$L,'Stats - Transfer'!G$3)</f>
        <v>0</v>
      </c>
      <c r="H6" s="42">
        <f>COUNTIFS(Transfers!$H:$H,'Stats - Transfer'!$A6,Transfers!$C:$C,'Stats - Transfer'!H$3)</f>
        <v>0</v>
      </c>
      <c r="I6" s="42">
        <f>COUNTIFS(Transfers!$H:$H,'Stats - Transfer'!$A6,Transfers!$C:$C,'Stats - Transfer'!I$3)</f>
        <v>0</v>
      </c>
      <c r="J6" s="42">
        <f>COUNTIFS(Transfers!$H:$H,'Stats - Transfer'!$A6,Transfers!$C:$C,'Stats - Transfer'!J$3)</f>
        <v>0</v>
      </c>
      <c r="K6" s="42">
        <f>COUNTIFS(Transfers!$H:$H,'Stats - Transfer'!$A6,Transfers!$K:$K,"Yes")</f>
        <v>0</v>
      </c>
      <c r="L6" s="42">
        <f>COUNTIFS(Transfers!$H:$H,'Stats - Transfer'!$A6,Transfers!$G:$G,'Stats - Transfer'!L$3)</f>
        <v>0</v>
      </c>
      <c r="M6" s="42">
        <f>COUNTIFS(Transfers!$H:$H,'Stats - Transfer'!$A6,Transfers!$G:$G,'Stats - Transfer'!M$3)</f>
        <v>0</v>
      </c>
    </row>
    <row r="7" spans="1:13" ht="14" x14ac:dyDescent="0.15">
      <c r="A7" s="42" t="s">
        <v>198</v>
      </c>
      <c r="B7" s="43">
        <f>COUNTIFS(Transfers!$H:$H,$A7)</f>
        <v>0</v>
      </c>
      <c r="C7" s="42">
        <f>COUNTIFS(Transfers!$H:$H,'Stats - Transfer'!$A7,Transfers!$L:$L,'Stats - Transfer'!C$3)</f>
        <v>0</v>
      </c>
      <c r="D7" s="42">
        <f>COUNTIFS(Transfers!$H:$H,'Stats - Transfer'!$A7,Transfers!$L:$L,'Stats - Transfer'!D$3)</f>
        <v>0</v>
      </c>
      <c r="E7" s="42">
        <f>COUNTIFS(Transfers!$H:$H,'Stats - Transfer'!$A7,Transfers!$L:$L,'Stats - Transfer'!E$3)</f>
        <v>0</v>
      </c>
      <c r="F7" s="42">
        <f>COUNTIFS(Transfers!$H:$H,'Stats - Transfer'!$A7,Transfers!$L:$L,'Stats - Transfer'!F$3)</f>
        <v>0</v>
      </c>
      <c r="G7" s="42">
        <f>COUNTIFS(Transfers!$H:$H,'Stats - Transfer'!$A7,Transfers!$L:$L,'Stats - Transfer'!G$3)</f>
        <v>0</v>
      </c>
      <c r="H7" s="42">
        <f>COUNTIFS(Transfers!$H:$H,'Stats - Transfer'!$A7,Transfers!$C:$C,'Stats - Transfer'!H$3)</f>
        <v>0</v>
      </c>
      <c r="I7" s="42">
        <f>COUNTIFS(Transfers!$H:$H,'Stats - Transfer'!$A7,Transfers!$C:$C,'Stats - Transfer'!I$3)</f>
        <v>0</v>
      </c>
      <c r="J7" s="42">
        <f>COUNTIFS(Transfers!$H:$H,'Stats - Transfer'!$A7,Transfers!$C:$C,'Stats - Transfer'!J$3)</f>
        <v>0</v>
      </c>
      <c r="K7" s="42">
        <f>COUNTIFS(Transfers!$H:$H,'Stats - Transfer'!$A7,Transfers!$K:$K,"Yes")</f>
        <v>0</v>
      </c>
      <c r="L7" s="42">
        <f>COUNTIFS(Transfers!$H:$H,'Stats - Transfer'!$A7,Transfers!$G:$G,'Stats - Transfer'!L$3)</f>
        <v>0</v>
      </c>
      <c r="M7" s="42">
        <f>COUNTIFS(Transfers!$H:$H,'Stats - Transfer'!$A7,Transfers!$G:$G,'Stats - Transfer'!M$3)</f>
        <v>0</v>
      </c>
    </row>
    <row r="8" spans="1:13" s="38" customFormat="1" ht="14" x14ac:dyDescent="0.15">
      <c r="A8" s="38" t="s">
        <v>218</v>
      </c>
      <c r="B8" s="39">
        <f>SUM(B4:B7)</f>
        <v>0</v>
      </c>
      <c r="H8" s="38">
        <f>SUM(H4:H7)</f>
        <v>0</v>
      </c>
      <c r="I8" s="38">
        <f t="shared" ref="I8:K8" si="0">SUM(I4:I7)</f>
        <v>0</v>
      </c>
      <c r="J8" s="38">
        <f t="shared" si="0"/>
        <v>0</v>
      </c>
      <c r="K8" s="38">
        <f t="shared" si="0"/>
        <v>0</v>
      </c>
      <c r="L8" s="38">
        <f>SUM(L4:L7)</f>
        <v>0</v>
      </c>
      <c r="M8" s="38">
        <f t="shared" ref="M8" si="1">SUM(M4:M7)</f>
        <v>0</v>
      </c>
    </row>
  </sheetData>
  <sheetProtection sheet="1" objects="1" scenarios="1"/>
  <mergeCells count="1">
    <mergeCell ref="C2:G2"/>
  </mergeCells>
  <phoneticPr fontId="8" type="noConversion"/>
  <pageMargins left="0.75000000000000011" right="0.75000000000000011" top="1" bottom="1" header="0.5" footer="0.5"/>
  <pageSetup paperSize="9" scale="85" orientation="landscape" horizontalDpi="4294967292" verticalDpi="4294967292"/>
  <rowBreaks count="1" manualBreakCount="1">
    <brk id="33" max="16383" man="1"/>
  </rowBreaks>
  <colBreaks count="1" manualBreakCount="1">
    <brk id="1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Z129"/>
  <sheetViews>
    <sheetView tabSelected="1" workbookViewId="0">
      <selection activeCell="B66" sqref="B66"/>
    </sheetView>
  </sheetViews>
  <sheetFormatPr baseColWidth="10" defaultRowHeight="13" x14ac:dyDescent="0.15"/>
  <cols>
    <col min="1" max="1" width="23.6640625" style="40" customWidth="1"/>
    <col min="2" max="4" width="10.83203125" style="40"/>
    <col min="5" max="5" width="11.5" style="40" customWidth="1"/>
    <col min="6" max="22" width="10.83203125" style="40"/>
    <col min="23" max="38" width="2.33203125" style="40" customWidth="1"/>
    <col min="39" max="39" width="3.1640625" style="40" customWidth="1"/>
    <col min="40" max="42" width="2.1640625" style="40" bestFit="1" customWidth="1"/>
    <col min="43" max="52" width="2.33203125" style="40" customWidth="1"/>
    <col min="53" max="16384" width="10.83203125" style="40"/>
  </cols>
  <sheetData>
    <row r="2" spans="1:9" ht="14" x14ac:dyDescent="0.15">
      <c r="A2" s="41" t="s">
        <v>227</v>
      </c>
      <c r="B2" s="84" t="s">
        <v>13</v>
      </c>
      <c r="C2" s="85"/>
      <c r="D2" s="85"/>
      <c r="E2" s="85"/>
      <c r="F2" s="85"/>
      <c r="G2" s="44" t="s">
        <v>229</v>
      </c>
      <c r="H2" s="41" t="s">
        <v>218</v>
      </c>
    </row>
    <row r="3" spans="1:9" ht="14" x14ac:dyDescent="0.15">
      <c r="A3" s="28"/>
      <c r="B3" s="28" t="s">
        <v>47</v>
      </c>
      <c r="C3" s="28" t="s">
        <v>73</v>
      </c>
      <c r="D3" s="28" t="s">
        <v>74</v>
      </c>
      <c r="E3" s="28" t="s">
        <v>216</v>
      </c>
      <c r="F3" s="28" t="s">
        <v>76</v>
      </c>
      <c r="G3" s="28"/>
      <c r="H3" s="28"/>
    </row>
    <row r="4" spans="1:9" ht="14" x14ac:dyDescent="0.15">
      <c r="A4" s="42" t="s">
        <v>78</v>
      </c>
      <c r="B4" s="43">
        <f>COUNTIFS('ICU patients'!$U:$U,'Stats - Procedures'!$A4,'ICU patients'!$W:$W,'Stats - Procedures'!B$3)</f>
        <v>0</v>
      </c>
      <c r="C4" s="43">
        <f>COUNTIFS('ICU patients'!$U:$U,'Stats - Procedures'!$A4,'ICU patients'!$W:$W,'Stats - Procedures'!C$3)</f>
        <v>0</v>
      </c>
      <c r="D4" s="43">
        <f>COUNTIFS('ICU patients'!$U:$U,'Stats - Procedures'!$A4,'ICU patients'!$W:$W,'Stats - Procedures'!D$3)</f>
        <v>0</v>
      </c>
      <c r="E4" s="43">
        <f>COUNTIFS('ICU patients'!$U:$U,'Stats - Procedures'!$A4,'ICU patients'!$W:$W,'Stats - Procedures'!E$3)</f>
        <v>0</v>
      </c>
      <c r="F4" s="43">
        <f>COUNTIFS('ICU patients'!$U:$U,'Stats - Procedures'!$A4,'ICU patients'!$W:$W,'Stats - Procedures'!F$3)</f>
        <v>0</v>
      </c>
      <c r="G4" s="43">
        <f>COUNTIFS('ICU patients'!$U:$U,'Stats - Procedures'!$A4,'ICU patients'!$V:$V,"yes")</f>
        <v>0</v>
      </c>
      <c r="H4" s="43">
        <f>SUM(B4:F4)</f>
        <v>0</v>
      </c>
    </row>
    <row r="5" spans="1:9" ht="14" x14ac:dyDescent="0.15">
      <c r="A5" s="42" t="s">
        <v>49</v>
      </c>
      <c r="B5" s="43">
        <f>COUNTIFS('ICU patients'!$U:$U,'Stats - Procedures'!$A5,'ICU patients'!$W:$W,'Stats - Procedures'!B$3)</f>
        <v>0</v>
      </c>
      <c r="C5" s="43">
        <f>COUNTIFS('ICU patients'!$U:$U,'Stats - Procedures'!$A5,'ICU patients'!$W:$W,'Stats - Procedures'!C$3)</f>
        <v>0</v>
      </c>
      <c r="D5" s="43">
        <f>COUNTIFS('ICU patients'!$U:$U,'Stats - Procedures'!$A5,'ICU patients'!$W:$W,'Stats - Procedures'!D$3)</f>
        <v>0</v>
      </c>
      <c r="E5" s="43">
        <f>COUNTIFS('ICU patients'!$U:$U,'Stats - Procedures'!$A5,'ICU patients'!$W:$W,'Stats - Procedures'!E$3)</f>
        <v>0</v>
      </c>
      <c r="F5" s="43">
        <f>COUNTIFS('ICU patients'!$U:$U,'Stats - Procedures'!$A5,'ICU patients'!$W:$W,'Stats - Procedures'!F$3)</f>
        <v>0</v>
      </c>
      <c r="G5" s="43">
        <f>COUNTIFS('ICU patients'!$U:$U,'Stats - Procedures'!$A5,'ICU patients'!$V:$V,"yes")</f>
        <v>0</v>
      </c>
      <c r="H5" s="43">
        <f t="shared" ref="H5:H8" si="0">SUM(B5:F5)</f>
        <v>0</v>
      </c>
    </row>
    <row r="6" spans="1:9" ht="14" x14ac:dyDescent="0.15">
      <c r="A6" s="42" t="s">
        <v>228</v>
      </c>
      <c r="B6" s="43">
        <f>COUNTIFS('ICU patients'!$U:$U,'Stats - Procedures'!$A6,'ICU patients'!$W:$W,'Stats - Procedures'!B$3)</f>
        <v>0</v>
      </c>
      <c r="C6" s="43">
        <f>COUNTIFS('ICU patients'!$U:$U,'Stats - Procedures'!$A6,'ICU patients'!$W:$W,'Stats - Procedures'!C$3)</f>
        <v>0</v>
      </c>
      <c r="D6" s="43">
        <f>COUNTIFS('ICU patients'!$U:$U,'Stats - Procedures'!$A6,'ICU patients'!$W:$W,'Stats - Procedures'!D$3)</f>
        <v>0</v>
      </c>
      <c r="E6" s="43">
        <f>COUNTIFS('ICU patients'!$U:$U,'Stats - Procedures'!$A6,'ICU patients'!$W:$W,'Stats - Procedures'!E$3)</f>
        <v>0</v>
      </c>
      <c r="F6" s="43">
        <f>COUNTIFS('ICU patients'!$U:$U,'Stats - Procedures'!$A6,'ICU patients'!$W:$W,'Stats - Procedures'!F$3)</f>
        <v>0</v>
      </c>
      <c r="G6" s="43">
        <f>COUNTIFS('ICU patients'!$U:$U,'Stats - Procedures'!$A6,'ICU patients'!$V:$V,"yes")</f>
        <v>0</v>
      </c>
      <c r="H6" s="43">
        <f t="shared" si="0"/>
        <v>0</v>
      </c>
    </row>
    <row r="7" spans="1:9" ht="14" x14ac:dyDescent="0.15">
      <c r="A7" s="42" t="s">
        <v>79</v>
      </c>
      <c r="B7" s="43">
        <f>COUNTIFS('ICU patients'!$U:$U,'Stats - Procedures'!$A7,'ICU patients'!$W:$W,'Stats - Procedures'!B$3)</f>
        <v>0</v>
      </c>
      <c r="C7" s="43">
        <f>COUNTIFS('ICU patients'!$U:$U,'Stats - Procedures'!$A7,'ICU patients'!$W:$W,'Stats - Procedures'!C$3)</f>
        <v>0</v>
      </c>
      <c r="D7" s="43">
        <f>COUNTIFS('ICU patients'!$U:$U,'Stats - Procedures'!$A7,'ICU patients'!$W:$W,'Stats - Procedures'!D$3)</f>
        <v>0</v>
      </c>
      <c r="E7" s="43">
        <f>COUNTIFS('ICU patients'!$U:$U,'Stats - Procedures'!$A7,'ICU patients'!$W:$W,'Stats - Procedures'!E$3)</f>
        <v>0</v>
      </c>
      <c r="F7" s="43">
        <f>COUNTIFS('ICU patients'!$U:$U,'Stats - Procedures'!$A7,'ICU patients'!$W:$W,'Stats - Procedures'!F$3)</f>
        <v>0</v>
      </c>
      <c r="G7" s="43">
        <f>COUNTIFS('ICU patients'!$U:$U,'Stats - Procedures'!$A7,'ICU patients'!$V:$V,"yes")</f>
        <v>0</v>
      </c>
      <c r="H7" s="43">
        <f t="shared" si="0"/>
        <v>0</v>
      </c>
    </row>
    <row r="8" spans="1:9" ht="14" x14ac:dyDescent="0.15">
      <c r="A8" s="42" t="s">
        <v>12</v>
      </c>
      <c r="B8" s="43">
        <f>COUNTIFS('ICU patients'!$U:$U,'Stats - Procedures'!$A8,'ICU patients'!$W:$W,'Stats - Procedures'!B$3)</f>
        <v>0</v>
      </c>
      <c r="C8" s="43">
        <f>COUNTIFS('ICU patients'!$U:$U,'Stats - Procedures'!$A8,'ICU patients'!$W:$W,'Stats - Procedures'!C$3)</f>
        <v>0</v>
      </c>
      <c r="D8" s="43">
        <f>COUNTIFS('ICU patients'!$U:$U,'Stats - Procedures'!$A8,'ICU patients'!$W:$W,'Stats - Procedures'!D$3)</f>
        <v>0</v>
      </c>
      <c r="E8" s="43">
        <f>COUNTIFS('ICU patients'!$U:$U,'Stats - Procedures'!$A8,'ICU patients'!$W:$W,'Stats - Procedures'!E$3)</f>
        <v>0</v>
      </c>
      <c r="F8" s="43">
        <f>COUNTIFS('ICU patients'!$U:$U,'Stats - Procedures'!$A8,'ICU patients'!$W:$W,'Stats - Procedures'!F$3)</f>
        <v>0</v>
      </c>
      <c r="G8" s="43">
        <f>COUNTIFS('ICU patients'!$U:$U,'Stats - Procedures'!$A8,'ICU patients'!$V:$V,"yes")</f>
        <v>0</v>
      </c>
      <c r="H8" s="43">
        <f t="shared" si="0"/>
        <v>0</v>
      </c>
    </row>
    <row r="9" spans="1:9" x14ac:dyDescent="0.15">
      <c r="A9" s="37"/>
      <c r="B9" s="39">
        <f>SUM(B4:B8)</f>
        <v>0</v>
      </c>
      <c r="C9" s="39">
        <f>SUM(C4:C8)</f>
        <v>0</v>
      </c>
      <c r="D9" s="39">
        <f t="shared" ref="D9:F9" si="1">SUM(D4:D8)</f>
        <v>0</v>
      </c>
      <c r="E9" s="39">
        <f t="shared" si="1"/>
        <v>0</v>
      </c>
      <c r="F9" s="39">
        <f t="shared" si="1"/>
        <v>0</v>
      </c>
      <c r="G9" s="39">
        <f>SUM(G4:G8)</f>
        <v>0</v>
      </c>
      <c r="H9" s="39">
        <f>SUM(H4:H8)</f>
        <v>0</v>
      </c>
    </row>
    <row r="10" spans="1:9" x14ac:dyDescent="0.15">
      <c r="A10" s="37"/>
      <c r="B10" s="46"/>
      <c r="C10" s="46"/>
      <c r="D10" s="46"/>
      <c r="E10" s="46"/>
      <c r="F10" s="46"/>
      <c r="G10" s="46"/>
      <c r="H10" s="46"/>
    </row>
    <row r="14" spans="1:9" ht="14" x14ac:dyDescent="0.15">
      <c r="A14" s="41" t="s">
        <v>231</v>
      </c>
      <c r="B14" s="84" t="s">
        <v>13</v>
      </c>
      <c r="C14" s="85"/>
      <c r="D14" s="85"/>
      <c r="E14" s="85"/>
      <c r="F14" s="85"/>
      <c r="G14" s="44"/>
      <c r="H14" s="44" t="s">
        <v>229</v>
      </c>
      <c r="I14" s="41" t="s">
        <v>218</v>
      </c>
    </row>
    <row r="15" spans="1:9" ht="14" x14ac:dyDescent="0.15">
      <c r="A15" s="28"/>
      <c r="B15" s="28" t="s">
        <v>47</v>
      </c>
      <c r="C15" s="28" t="s">
        <v>73</v>
      </c>
      <c r="D15" s="28" t="s">
        <v>74</v>
      </c>
      <c r="E15" s="28" t="s">
        <v>216</v>
      </c>
      <c r="F15" s="28" t="s">
        <v>76</v>
      </c>
      <c r="G15" s="45" t="s">
        <v>230</v>
      </c>
      <c r="H15" s="28"/>
      <c r="I15" s="28"/>
    </row>
    <row r="16" spans="1:9" ht="14" x14ac:dyDescent="0.15">
      <c r="A16" s="42" t="s">
        <v>162</v>
      </c>
      <c r="B16" s="43">
        <f>COUNTIFS('ICU patients'!$Y:$Y,'Stats - Procedures'!$A16,'ICU patients'!$AB:$AB,'Stats - Procedures'!B$15)</f>
        <v>0</v>
      </c>
      <c r="C16" s="43">
        <f>COUNTIFS('ICU patients'!$Y:$Y,'Stats - Procedures'!$A16,'ICU patients'!$AB:$AB,'Stats - Procedures'!C$15)</f>
        <v>0</v>
      </c>
      <c r="D16" s="43">
        <f>COUNTIFS('ICU patients'!$Y:$Y,'Stats - Procedures'!$A16,'ICU patients'!$AB:$AB,'Stats - Procedures'!D$15)</f>
        <v>0</v>
      </c>
      <c r="E16" s="43">
        <f>COUNTIFS('ICU patients'!$Y:$Y,'Stats - Procedures'!$A16,'ICU patients'!$AB:$AB,'Stats - Procedures'!E$15)</f>
        <v>0</v>
      </c>
      <c r="F16" s="43">
        <f>COUNTIFS('ICU patients'!$Y:$Y,'Stats - Procedures'!$A16,'ICU patients'!$AB:$AB,'Stats - Procedures'!F$15)</f>
        <v>0</v>
      </c>
      <c r="G16" s="43">
        <f>COUNTIFS('ICU patients'!$Z:$Z,'Stats - Procedures'!$A16)</f>
        <v>0</v>
      </c>
      <c r="H16" s="43">
        <f>COUNTIFS('ICU patients'!$AA:$AA,'Stats - Procedures'!$A16)</f>
        <v>0</v>
      </c>
      <c r="I16" s="43">
        <f>SUM(B16:G16)</f>
        <v>0</v>
      </c>
    </row>
    <row r="17" spans="1:37" ht="14" x14ac:dyDescent="0.15">
      <c r="A17" s="42" t="s">
        <v>79</v>
      </c>
      <c r="B17" s="43">
        <f>COUNTIFS('ICU patients'!$Y:$Y,'Stats - Procedures'!$A17,'ICU patients'!$AB:$AB,'Stats - Procedures'!B$15)</f>
        <v>0</v>
      </c>
      <c r="C17" s="43">
        <f>COUNTIFS('ICU patients'!$Y:$Y,'Stats - Procedures'!$A17,'ICU patients'!$AB:$AB,'Stats - Procedures'!C$15)</f>
        <v>0</v>
      </c>
      <c r="D17" s="43">
        <f>COUNTIFS('ICU patients'!$Y:$Y,'Stats - Procedures'!$A17,'ICU patients'!$AB:$AB,'Stats - Procedures'!D$15)</f>
        <v>0</v>
      </c>
      <c r="E17" s="43">
        <f>COUNTIFS('ICU patients'!$Y:$Y,'Stats - Procedures'!$A17,'ICU patients'!$AB:$AB,'Stats - Procedures'!E$15)</f>
        <v>0</v>
      </c>
      <c r="F17" s="43">
        <f>COUNTIFS('ICU patients'!$Y:$Y,'Stats - Procedures'!$A17,'ICU patients'!$AB:$AB,'Stats - Procedures'!F$15)</f>
        <v>0</v>
      </c>
      <c r="G17" s="43">
        <f>COUNTIFS('ICU patients'!$Z:$Z,'Stats - Procedures'!$A17)</f>
        <v>0</v>
      </c>
      <c r="H17" s="43">
        <f>COUNTIFS('ICU patients'!$AA:$AA,'Stats - Procedures'!$A17)</f>
        <v>0</v>
      </c>
      <c r="I17" s="43">
        <f t="shared" ref="I17:I18" si="2">SUM(B17:G17)</f>
        <v>0</v>
      </c>
    </row>
    <row r="18" spans="1:37" ht="14" x14ac:dyDescent="0.15">
      <c r="A18" s="42" t="s">
        <v>80</v>
      </c>
      <c r="B18" s="43">
        <f>COUNTIFS('ICU patients'!$Y:$Y,'Stats - Procedures'!$A18,'ICU patients'!$AB:$AB,'Stats - Procedures'!B$15)</f>
        <v>0</v>
      </c>
      <c r="C18" s="43">
        <f>COUNTIFS('ICU patients'!$Y:$Y,'Stats - Procedures'!$A18,'ICU patients'!$AB:$AB,'Stats - Procedures'!C$15)</f>
        <v>0</v>
      </c>
      <c r="D18" s="43">
        <f>COUNTIFS('ICU patients'!$Y:$Y,'Stats - Procedures'!$A18,'ICU patients'!$AB:$AB,'Stats - Procedures'!D$15)</f>
        <v>0</v>
      </c>
      <c r="E18" s="43">
        <f>COUNTIFS('ICU patients'!$Y:$Y,'Stats - Procedures'!$A18,'ICU patients'!$AB:$AB,'Stats - Procedures'!E$15)</f>
        <v>0</v>
      </c>
      <c r="F18" s="43">
        <f>COUNTIFS('ICU patients'!$Y:$Y,'Stats - Procedures'!$A18,'ICU patients'!$AB:$AB,'Stats - Procedures'!F$15)</f>
        <v>0</v>
      </c>
      <c r="G18" s="43">
        <f>COUNTIFS('ICU patients'!$Z:$Z,'Stats - Procedures'!$A18)</f>
        <v>0</v>
      </c>
      <c r="H18" s="43">
        <f>COUNTIFS('ICU patients'!$AA:$AA,'Stats - Procedures'!$A18)</f>
        <v>0</v>
      </c>
      <c r="I18" s="43">
        <f t="shared" si="2"/>
        <v>0</v>
      </c>
    </row>
    <row r="19" spans="1:37" x14ac:dyDescent="0.15">
      <c r="A19" s="37"/>
      <c r="B19" s="39">
        <f>SUM(B16:B18)</f>
        <v>0</v>
      </c>
      <c r="C19" s="39">
        <f t="shared" ref="C19:F19" si="3">SUM(C16:C18)</f>
        <v>0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46"/>
      <c r="H19" s="39">
        <f>SUM(H16:H18)</f>
        <v>0</v>
      </c>
      <c r="I19" s="39">
        <f>SUM(I16:I18)</f>
        <v>0</v>
      </c>
    </row>
    <row r="20" spans="1:37" ht="14" x14ac:dyDescent="0.15">
      <c r="A20" s="37" t="s">
        <v>276</v>
      </c>
      <c r="B20" s="46"/>
      <c r="C20" s="46"/>
      <c r="D20" s="46"/>
      <c r="E20" s="46"/>
      <c r="F20" s="46"/>
      <c r="G20" s="46"/>
      <c r="H20" s="46"/>
      <c r="I20" s="46">
        <f>COUNTIF('ICU patients'!$AC:$AC,"Yes")</f>
        <v>0</v>
      </c>
    </row>
    <row r="21" spans="1:37" x14ac:dyDescent="0.15">
      <c r="A21" s="37"/>
      <c r="B21" s="46"/>
      <c r="C21" s="46"/>
      <c r="D21" s="46"/>
      <c r="E21" s="46"/>
      <c r="F21" s="46"/>
      <c r="G21" s="46"/>
      <c r="H21" s="46"/>
      <c r="I21" s="46"/>
    </row>
    <row r="22" spans="1:37" x14ac:dyDescent="0.15">
      <c r="A22" s="37"/>
      <c r="B22" s="46"/>
      <c r="C22" s="46"/>
      <c r="D22" s="46"/>
      <c r="E22" s="46"/>
      <c r="F22" s="46"/>
      <c r="G22" s="46"/>
      <c r="H22" s="46"/>
      <c r="I22" s="46"/>
    </row>
    <row r="26" spans="1:37" x14ac:dyDescent="0.15">
      <c r="W26" s="47" t="s">
        <v>257</v>
      </c>
    </row>
    <row r="27" spans="1:37" ht="14" x14ac:dyDescent="0.15">
      <c r="A27" s="41" t="s">
        <v>256</v>
      </c>
      <c r="B27" s="84" t="s">
        <v>13</v>
      </c>
      <c r="C27" s="85"/>
      <c r="D27" s="85"/>
      <c r="E27" s="85"/>
      <c r="F27" s="85"/>
      <c r="G27" s="45" t="s">
        <v>218</v>
      </c>
      <c r="W27" s="48" t="s">
        <v>255</v>
      </c>
      <c r="X27" s="86" t="s">
        <v>13</v>
      </c>
      <c r="Y27" s="87"/>
      <c r="Z27" s="87"/>
      <c r="AA27" s="87"/>
      <c r="AB27" s="87"/>
      <c r="AC27" s="49" t="s">
        <v>218</v>
      </c>
      <c r="AD27" s="47"/>
      <c r="AE27" s="48" t="s">
        <v>254</v>
      </c>
      <c r="AF27" s="86" t="s">
        <v>13</v>
      </c>
      <c r="AG27" s="87"/>
      <c r="AH27" s="87"/>
      <c r="AI27" s="87"/>
      <c r="AJ27" s="87"/>
      <c r="AK27" s="49" t="s">
        <v>218</v>
      </c>
    </row>
    <row r="28" spans="1:37" ht="14" x14ac:dyDescent="0.15">
      <c r="A28" s="28"/>
      <c r="B28" s="28" t="s">
        <v>47</v>
      </c>
      <c r="C28" s="28" t="s">
        <v>73</v>
      </c>
      <c r="D28" s="28" t="s">
        <v>74</v>
      </c>
      <c r="E28" s="28" t="s">
        <v>216</v>
      </c>
      <c r="F28" s="28" t="s">
        <v>76</v>
      </c>
      <c r="G28" s="28"/>
      <c r="W28" s="50"/>
      <c r="X28" s="50" t="s">
        <v>47</v>
      </c>
      <c r="Y28" s="50" t="s">
        <v>73</v>
      </c>
      <c r="Z28" s="50" t="s">
        <v>74</v>
      </c>
      <c r="AA28" s="50" t="s">
        <v>216</v>
      </c>
      <c r="AB28" s="50" t="s">
        <v>76</v>
      </c>
      <c r="AC28" s="50"/>
      <c r="AD28" s="47"/>
      <c r="AE28" s="50"/>
      <c r="AF28" s="50" t="s">
        <v>47</v>
      </c>
      <c r="AG28" s="50" t="s">
        <v>73</v>
      </c>
      <c r="AH28" s="50" t="s">
        <v>74</v>
      </c>
      <c r="AI28" s="50" t="s">
        <v>216</v>
      </c>
      <c r="AJ28" s="50" t="s">
        <v>76</v>
      </c>
      <c r="AK28" s="50"/>
    </row>
    <row r="29" spans="1:37" ht="14" x14ac:dyDescent="0.15">
      <c r="A29" s="42" t="s">
        <v>81</v>
      </c>
      <c r="B29" s="43">
        <f>X29+AF29</f>
        <v>0</v>
      </c>
      <c r="C29" s="43">
        <f t="shared" ref="C29:F41" si="4">Y29+AG29</f>
        <v>0</v>
      </c>
      <c r="D29" s="43">
        <f t="shared" si="4"/>
        <v>0</v>
      </c>
      <c r="E29" s="43">
        <f t="shared" si="4"/>
        <v>0</v>
      </c>
      <c r="F29" s="43">
        <f t="shared" si="4"/>
        <v>0</v>
      </c>
      <c r="G29" s="43">
        <f>SUM(B29:F29)</f>
        <v>0</v>
      </c>
      <c r="W29" s="51" t="s">
        <v>81</v>
      </c>
      <c r="X29" s="52">
        <f>COUNTIFS('ICU patients'!$AN:$AN,'Stats - Procedures'!$W29,'ICU patients'!$AO:$AO,'Stats - Procedures'!X$28)</f>
        <v>0</v>
      </c>
      <c r="Y29" s="52">
        <f>COUNTIFS('ICU patients'!$AN:$AN,'Stats - Procedures'!$W29,'ICU patients'!$AO:$AO,'Stats - Procedures'!Y$28)</f>
        <v>0</v>
      </c>
      <c r="Z29" s="52">
        <f>COUNTIFS('ICU patients'!$AN:$AN,'Stats - Procedures'!$W29,'ICU patients'!$AO:$AO,'Stats - Procedures'!Z$28)</f>
        <v>0</v>
      </c>
      <c r="AA29" s="52">
        <f>COUNTIFS('ICU patients'!$AN:$AN,'Stats - Procedures'!$W29,'ICU patients'!$AO:$AO,'Stats - Procedures'!AA$28)</f>
        <v>0</v>
      </c>
      <c r="AB29" s="52">
        <f>COUNTIFS('ICU patients'!$AN:$AN,'Stats - Procedures'!$W29,'ICU patients'!$AO:$AO,'Stats - Procedures'!AB$28)</f>
        <v>0</v>
      </c>
      <c r="AC29" s="52">
        <f>SUM(X29:AB29)</f>
        <v>0</v>
      </c>
      <c r="AD29" s="47"/>
      <c r="AE29" s="51" t="s">
        <v>81</v>
      </c>
      <c r="AF29" s="52">
        <f>COUNTIFS('ICU patients'!$AP:$AP,'Stats - Procedures'!$W29,'ICU patients'!$AQ:$AQ,'Stats - Procedures'!AF$28)</f>
        <v>0</v>
      </c>
      <c r="AG29" s="52">
        <f>COUNTIFS('ICU patients'!$AP:$AP,'Stats - Procedures'!$W29,'ICU patients'!$AQ:$AQ,'Stats - Procedures'!AG$28)</f>
        <v>0</v>
      </c>
      <c r="AH29" s="52">
        <f>COUNTIFS('ICU patients'!$AP:$AP,'Stats - Procedures'!$W29,'ICU patients'!$AQ:$AQ,'Stats - Procedures'!AH$28)</f>
        <v>0</v>
      </c>
      <c r="AI29" s="52">
        <f>COUNTIFS('ICU patients'!$AP:$AP,'Stats - Procedures'!$W29,'ICU patients'!$AQ:$AQ,'Stats - Procedures'!AI$28)</f>
        <v>0</v>
      </c>
      <c r="AJ29" s="52">
        <f>COUNTIFS('ICU patients'!$AP:$AP,'Stats - Procedures'!$W29,'ICU patients'!$AQ:$AQ,'Stats - Procedures'!AJ$28)</f>
        <v>0</v>
      </c>
      <c r="AK29" s="52">
        <f>SUM(AF29:AJ29)</f>
        <v>0</v>
      </c>
    </row>
    <row r="30" spans="1:37" ht="14" x14ac:dyDescent="0.15">
      <c r="A30" s="42" t="s">
        <v>82</v>
      </c>
      <c r="B30" s="43">
        <f t="shared" ref="B30:B41" si="5">X30+AF30</f>
        <v>0</v>
      </c>
      <c r="C30" s="43">
        <f t="shared" si="4"/>
        <v>0</v>
      </c>
      <c r="D30" s="43">
        <f t="shared" si="4"/>
        <v>0</v>
      </c>
      <c r="E30" s="43">
        <f t="shared" si="4"/>
        <v>0</v>
      </c>
      <c r="F30" s="43">
        <f t="shared" si="4"/>
        <v>0</v>
      </c>
      <c r="G30" s="43">
        <f t="shared" ref="G30:G41" si="6">SUM(B30:F30)</f>
        <v>0</v>
      </c>
      <c r="W30" s="51" t="s">
        <v>82</v>
      </c>
      <c r="X30" s="52">
        <f>COUNTIFS('ICU patients'!$AN:$AN,'Stats - Procedures'!$W30,'ICU patients'!$AO:$AO,'Stats - Procedures'!X$28)</f>
        <v>0</v>
      </c>
      <c r="Y30" s="52">
        <f>COUNTIFS('ICU patients'!$AN:$AN,'Stats - Procedures'!$W30,'ICU patients'!$AO:$AO,'Stats - Procedures'!Y$28)</f>
        <v>0</v>
      </c>
      <c r="Z30" s="52">
        <f>COUNTIFS('ICU patients'!$AN:$AN,'Stats - Procedures'!$W30,'ICU patients'!$AO:$AO,'Stats - Procedures'!Z$28)</f>
        <v>0</v>
      </c>
      <c r="AA30" s="52">
        <f>COUNTIFS('ICU patients'!$AN:$AN,'Stats - Procedures'!$W30,'ICU patients'!$AO:$AO,'Stats - Procedures'!AA$28)</f>
        <v>0</v>
      </c>
      <c r="AB30" s="52">
        <f>COUNTIFS('ICU patients'!$AN:$AN,'Stats - Procedures'!$W30,'ICU patients'!$AO:$AO,'Stats - Procedures'!AB$28)</f>
        <v>0</v>
      </c>
      <c r="AC30" s="52">
        <f t="shared" ref="AC30:AC41" si="7">SUM(X30:AB30)</f>
        <v>0</v>
      </c>
      <c r="AD30" s="47"/>
      <c r="AE30" s="51" t="s">
        <v>82</v>
      </c>
      <c r="AF30" s="52">
        <f>COUNTIFS('ICU patients'!$AP:$AP,'Stats - Procedures'!$W30,'ICU patients'!$AQ:$AQ,'Stats - Procedures'!AF$28)</f>
        <v>0</v>
      </c>
      <c r="AG30" s="52">
        <f>COUNTIFS('ICU patients'!$AP:$AP,'Stats - Procedures'!$W30,'ICU patients'!$AQ:$AQ,'Stats - Procedures'!AG$28)</f>
        <v>0</v>
      </c>
      <c r="AH30" s="52">
        <f>COUNTIFS('ICU patients'!$AP:$AP,'Stats - Procedures'!$W30,'ICU patients'!$AQ:$AQ,'Stats - Procedures'!AH$28)</f>
        <v>0</v>
      </c>
      <c r="AI30" s="52">
        <f>COUNTIFS('ICU patients'!$AP:$AP,'Stats - Procedures'!$W30,'ICU patients'!$AQ:$AQ,'Stats - Procedures'!AI$28)</f>
        <v>0</v>
      </c>
      <c r="AJ30" s="52">
        <f>COUNTIFS('ICU patients'!$AP:$AP,'Stats - Procedures'!$W30,'ICU patients'!$AQ:$AQ,'Stats - Procedures'!AJ$28)</f>
        <v>0</v>
      </c>
      <c r="AK30" s="52">
        <f t="shared" ref="AK30:AK41" si="8">SUM(AF30:AJ30)</f>
        <v>0</v>
      </c>
    </row>
    <row r="31" spans="1:37" ht="14" x14ac:dyDescent="0.15">
      <c r="A31" s="42" t="s">
        <v>296</v>
      </c>
      <c r="B31" s="43">
        <f t="shared" si="5"/>
        <v>0</v>
      </c>
      <c r="C31" s="43">
        <f t="shared" si="4"/>
        <v>0</v>
      </c>
      <c r="D31" s="43">
        <f t="shared" si="4"/>
        <v>0</v>
      </c>
      <c r="E31" s="43">
        <f t="shared" si="4"/>
        <v>0</v>
      </c>
      <c r="F31" s="43">
        <f t="shared" si="4"/>
        <v>0</v>
      </c>
      <c r="G31" s="43">
        <f t="shared" si="6"/>
        <v>0</v>
      </c>
      <c r="W31" s="51"/>
      <c r="X31" s="52"/>
      <c r="Y31" s="52"/>
      <c r="Z31" s="52"/>
      <c r="AA31" s="52"/>
      <c r="AB31" s="52"/>
      <c r="AC31" s="52"/>
      <c r="AD31" s="47"/>
      <c r="AE31" s="51"/>
      <c r="AF31" s="52"/>
      <c r="AG31" s="52"/>
      <c r="AH31" s="52"/>
      <c r="AI31" s="52"/>
      <c r="AJ31" s="52"/>
      <c r="AK31" s="52"/>
    </row>
    <row r="32" spans="1:37" ht="14" x14ac:dyDescent="0.15">
      <c r="A32" s="42" t="s">
        <v>83</v>
      </c>
      <c r="B32" s="43">
        <f t="shared" si="5"/>
        <v>0</v>
      </c>
      <c r="C32" s="43">
        <f t="shared" si="4"/>
        <v>0</v>
      </c>
      <c r="D32" s="43">
        <f t="shared" si="4"/>
        <v>0</v>
      </c>
      <c r="E32" s="43">
        <f t="shared" si="4"/>
        <v>0</v>
      </c>
      <c r="F32" s="43">
        <f t="shared" si="4"/>
        <v>0</v>
      </c>
      <c r="G32" s="43">
        <f t="shared" si="6"/>
        <v>0</v>
      </c>
      <c r="W32" s="51" t="s">
        <v>83</v>
      </c>
      <c r="X32" s="52">
        <f>COUNTIFS('ICU patients'!$AN:$AN,'Stats - Procedures'!$W32,'ICU patients'!$AO:$AO,'Stats - Procedures'!X$28)</f>
        <v>0</v>
      </c>
      <c r="Y32" s="52">
        <f>COUNTIFS('ICU patients'!$AN:$AN,'Stats - Procedures'!$W32,'ICU patients'!$AO:$AO,'Stats - Procedures'!Y$28)</f>
        <v>0</v>
      </c>
      <c r="Z32" s="52">
        <f>COUNTIFS('ICU patients'!$AN:$AN,'Stats - Procedures'!$W32,'ICU patients'!$AO:$AO,'Stats - Procedures'!Z$28)</f>
        <v>0</v>
      </c>
      <c r="AA32" s="52">
        <f>COUNTIFS('ICU patients'!$AN:$AN,'Stats - Procedures'!$W32,'ICU patients'!$AO:$AO,'Stats - Procedures'!AA$28)</f>
        <v>0</v>
      </c>
      <c r="AB32" s="52">
        <f>COUNTIFS('ICU patients'!$AN:$AN,'Stats - Procedures'!$W32,'ICU patients'!$AO:$AO,'Stats - Procedures'!AB$28)</f>
        <v>0</v>
      </c>
      <c r="AC32" s="52">
        <f t="shared" si="7"/>
        <v>0</v>
      </c>
      <c r="AD32" s="47"/>
      <c r="AE32" s="51" t="s">
        <v>83</v>
      </c>
      <c r="AF32" s="52">
        <f>COUNTIFS('ICU patients'!$AP:$AP,'Stats - Procedures'!$W32,'ICU patients'!$AQ:$AQ,'Stats - Procedures'!AF$28)</f>
        <v>0</v>
      </c>
      <c r="AG32" s="52">
        <f>COUNTIFS('ICU patients'!$AP:$AP,'Stats - Procedures'!$W32,'ICU patients'!$AQ:$AQ,'Stats - Procedures'!AG$28)</f>
        <v>0</v>
      </c>
      <c r="AH32" s="52">
        <f>COUNTIFS('ICU patients'!$AP:$AP,'Stats - Procedures'!$W32,'ICU patients'!$AQ:$AQ,'Stats - Procedures'!AH$28)</f>
        <v>0</v>
      </c>
      <c r="AI32" s="52">
        <f>COUNTIFS('ICU patients'!$AP:$AP,'Stats - Procedures'!$W32,'ICU patients'!$AQ:$AQ,'Stats - Procedures'!AI$28)</f>
        <v>0</v>
      </c>
      <c r="AJ32" s="52">
        <f>COUNTIFS('ICU patients'!$AP:$AP,'Stats - Procedures'!$W32,'ICU patients'!$AQ:$AQ,'Stats - Procedures'!AJ$28)</f>
        <v>0</v>
      </c>
      <c r="AK32" s="52">
        <f t="shared" si="8"/>
        <v>0</v>
      </c>
    </row>
    <row r="33" spans="1:37" ht="14" x14ac:dyDescent="0.15">
      <c r="A33" s="42" t="s">
        <v>232</v>
      </c>
      <c r="B33" s="43">
        <f t="shared" si="5"/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6"/>
        <v>0</v>
      </c>
      <c r="W33" s="51" t="s">
        <v>232</v>
      </c>
      <c r="X33" s="52">
        <f>COUNTIFS('ICU patients'!$AN:$AN,'Stats - Procedures'!$W33,'ICU patients'!$AO:$AO,'Stats - Procedures'!X$28)</f>
        <v>0</v>
      </c>
      <c r="Y33" s="52">
        <f>COUNTIFS('ICU patients'!$AN:$AN,'Stats - Procedures'!$W33,'ICU patients'!$AO:$AO,'Stats - Procedures'!Y$28)</f>
        <v>0</v>
      </c>
      <c r="Z33" s="52">
        <f>COUNTIFS('ICU patients'!$AN:$AN,'Stats - Procedures'!$W33,'ICU patients'!$AO:$AO,'Stats - Procedures'!Z$28)</f>
        <v>0</v>
      </c>
      <c r="AA33" s="52">
        <f>COUNTIFS('ICU patients'!$AN:$AN,'Stats - Procedures'!$W33,'ICU patients'!$AO:$AO,'Stats - Procedures'!AA$28)</f>
        <v>0</v>
      </c>
      <c r="AB33" s="52">
        <f>COUNTIFS('ICU patients'!$AN:$AN,'Stats - Procedures'!$W33,'ICU patients'!$AO:$AO,'Stats - Procedures'!AB$28)</f>
        <v>0</v>
      </c>
      <c r="AC33" s="52">
        <f t="shared" si="7"/>
        <v>0</v>
      </c>
      <c r="AD33" s="47"/>
      <c r="AE33" s="51" t="s">
        <v>232</v>
      </c>
      <c r="AF33" s="52">
        <f>COUNTIFS('ICU patients'!$AP:$AP,'Stats - Procedures'!$W33,'ICU patients'!$AQ:$AQ,'Stats - Procedures'!AF$28)</f>
        <v>0</v>
      </c>
      <c r="AG33" s="52">
        <f>COUNTIFS('ICU patients'!$AP:$AP,'Stats - Procedures'!$W33,'ICU patients'!$AQ:$AQ,'Stats - Procedures'!AG$28)</f>
        <v>0</v>
      </c>
      <c r="AH33" s="52">
        <f>COUNTIFS('ICU patients'!$AP:$AP,'Stats - Procedures'!$W33,'ICU patients'!$AQ:$AQ,'Stats - Procedures'!AH$28)</f>
        <v>0</v>
      </c>
      <c r="AI33" s="52">
        <f>COUNTIFS('ICU patients'!$AP:$AP,'Stats - Procedures'!$W33,'ICU patients'!$AQ:$AQ,'Stats - Procedures'!AI$28)</f>
        <v>0</v>
      </c>
      <c r="AJ33" s="52">
        <f>COUNTIFS('ICU patients'!$AP:$AP,'Stats - Procedures'!$W33,'ICU patients'!$AQ:$AQ,'Stats - Procedures'!AJ$28)</f>
        <v>0</v>
      </c>
      <c r="AK33" s="52">
        <f t="shared" si="8"/>
        <v>0</v>
      </c>
    </row>
    <row r="34" spans="1:37" ht="14" x14ac:dyDescent="0.15">
      <c r="A34" s="42" t="s">
        <v>84</v>
      </c>
      <c r="B34" s="43">
        <f t="shared" si="5"/>
        <v>0</v>
      </c>
      <c r="C34" s="43">
        <f t="shared" si="4"/>
        <v>0</v>
      </c>
      <c r="D34" s="43">
        <f t="shared" si="4"/>
        <v>0</v>
      </c>
      <c r="E34" s="43">
        <f t="shared" si="4"/>
        <v>0</v>
      </c>
      <c r="F34" s="43">
        <f t="shared" si="4"/>
        <v>0</v>
      </c>
      <c r="G34" s="43">
        <f t="shared" si="6"/>
        <v>0</v>
      </c>
      <c r="W34" s="51" t="s">
        <v>84</v>
      </c>
      <c r="X34" s="52">
        <f>COUNTIFS('ICU patients'!$AN:$AN,'Stats - Procedures'!$W34,'ICU patients'!$AO:$AO,'Stats - Procedures'!X$28)</f>
        <v>0</v>
      </c>
      <c r="Y34" s="52">
        <f>COUNTIFS('ICU patients'!$AN:$AN,'Stats - Procedures'!$W34,'ICU patients'!$AO:$AO,'Stats - Procedures'!Y$28)</f>
        <v>0</v>
      </c>
      <c r="Z34" s="52">
        <f>COUNTIFS('ICU patients'!$AN:$AN,'Stats - Procedures'!$W34,'ICU patients'!$AO:$AO,'Stats - Procedures'!Z$28)</f>
        <v>0</v>
      </c>
      <c r="AA34" s="52">
        <f>COUNTIFS('ICU patients'!$AN:$AN,'Stats - Procedures'!$W34,'ICU patients'!$AO:$AO,'Stats - Procedures'!AA$28)</f>
        <v>0</v>
      </c>
      <c r="AB34" s="52">
        <f>COUNTIFS('ICU patients'!$AN:$AN,'Stats - Procedures'!$W34,'ICU patients'!$AO:$AO,'Stats - Procedures'!AB$28)</f>
        <v>0</v>
      </c>
      <c r="AC34" s="52">
        <f t="shared" si="7"/>
        <v>0</v>
      </c>
      <c r="AD34" s="47"/>
      <c r="AE34" s="51" t="s">
        <v>84</v>
      </c>
      <c r="AF34" s="52">
        <f>COUNTIFS('ICU patients'!$AP:$AP,'Stats - Procedures'!$W34,'ICU patients'!$AQ:$AQ,'Stats - Procedures'!AF$28)</f>
        <v>0</v>
      </c>
      <c r="AG34" s="52">
        <f>COUNTIFS('ICU patients'!$AP:$AP,'Stats - Procedures'!$W34,'ICU patients'!$AQ:$AQ,'Stats - Procedures'!AG$28)</f>
        <v>0</v>
      </c>
      <c r="AH34" s="52">
        <f>COUNTIFS('ICU patients'!$AP:$AP,'Stats - Procedures'!$W34,'ICU patients'!$AQ:$AQ,'Stats - Procedures'!AH$28)</f>
        <v>0</v>
      </c>
      <c r="AI34" s="52">
        <f>COUNTIFS('ICU patients'!$AP:$AP,'Stats - Procedures'!$W34,'ICU patients'!$AQ:$AQ,'Stats - Procedures'!AI$28)</f>
        <v>0</v>
      </c>
      <c r="AJ34" s="52">
        <f>COUNTIFS('ICU patients'!$AP:$AP,'Stats - Procedures'!$W34,'ICU patients'!$AQ:$AQ,'Stats - Procedures'!AJ$28)</f>
        <v>0</v>
      </c>
      <c r="AK34" s="52">
        <f t="shared" si="8"/>
        <v>0</v>
      </c>
    </row>
    <row r="35" spans="1:37" ht="14" x14ac:dyDescent="0.15">
      <c r="A35" s="42" t="s">
        <v>85</v>
      </c>
      <c r="B35" s="43">
        <f t="shared" si="5"/>
        <v>0</v>
      </c>
      <c r="C35" s="43">
        <f t="shared" si="4"/>
        <v>0</v>
      </c>
      <c r="D35" s="43">
        <f t="shared" si="4"/>
        <v>0</v>
      </c>
      <c r="E35" s="43">
        <f t="shared" si="4"/>
        <v>0</v>
      </c>
      <c r="F35" s="43">
        <f t="shared" si="4"/>
        <v>0</v>
      </c>
      <c r="G35" s="43">
        <f t="shared" si="6"/>
        <v>0</v>
      </c>
      <c r="W35" s="51" t="s">
        <v>85</v>
      </c>
      <c r="X35" s="52">
        <f>COUNTIFS('ICU patients'!$AN:$AN,'Stats - Procedures'!$W35,'ICU patients'!$AO:$AO,'Stats - Procedures'!X$28)</f>
        <v>0</v>
      </c>
      <c r="Y35" s="52">
        <f>COUNTIFS('ICU patients'!$AN:$AN,'Stats - Procedures'!$W35,'ICU patients'!$AO:$AO,'Stats - Procedures'!Y$28)</f>
        <v>0</v>
      </c>
      <c r="Z35" s="52">
        <f>COUNTIFS('ICU patients'!$AN:$AN,'Stats - Procedures'!$W35,'ICU patients'!$AO:$AO,'Stats - Procedures'!Z$28)</f>
        <v>0</v>
      </c>
      <c r="AA35" s="52">
        <f>COUNTIFS('ICU patients'!$AN:$AN,'Stats - Procedures'!$W35,'ICU patients'!$AO:$AO,'Stats - Procedures'!AA$28)</f>
        <v>0</v>
      </c>
      <c r="AB35" s="52">
        <f>COUNTIFS('ICU patients'!$AN:$AN,'Stats - Procedures'!$W35,'ICU patients'!$AO:$AO,'Stats - Procedures'!AB$28)</f>
        <v>0</v>
      </c>
      <c r="AC35" s="52">
        <f t="shared" si="7"/>
        <v>0</v>
      </c>
      <c r="AD35" s="47"/>
      <c r="AE35" s="51" t="s">
        <v>85</v>
      </c>
      <c r="AF35" s="52">
        <f>COUNTIFS('ICU patients'!$AP:$AP,'Stats - Procedures'!$W35,'ICU patients'!$AQ:$AQ,'Stats - Procedures'!AF$28)</f>
        <v>0</v>
      </c>
      <c r="AG35" s="52">
        <f>COUNTIFS('ICU patients'!$AP:$AP,'Stats - Procedures'!$W35,'ICU patients'!$AQ:$AQ,'Stats - Procedures'!AG$28)</f>
        <v>0</v>
      </c>
      <c r="AH35" s="52">
        <f>COUNTIFS('ICU patients'!$AP:$AP,'Stats - Procedures'!$W35,'ICU patients'!$AQ:$AQ,'Stats - Procedures'!AH$28)</f>
        <v>0</v>
      </c>
      <c r="AI35" s="52">
        <f>COUNTIFS('ICU patients'!$AP:$AP,'Stats - Procedures'!$W35,'ICU patients'!$AQ:$AQ,'Stats - Procedures'!AI$28)</f>
        <v>0</v>
      </c>
      <c r="AJ35" s="52">
        <f>COUNTIFS('ICU patients'!$AP:$AP,'Stats - Procedures'!$W35,'ICU patients'!$AQ:$AQ,'Stats - Procedures'!AJ$28)</f>
        <v>0</v>
      </c>
      <c r="AK35" s="52">
        <f t="shared" si="8"/>
        <v>0</v>
      </c>
    </row>
    <row r="36" spans="1:37" ht="14" x14ac:dyDescent="0.15">
      <c r="A36" s="42" t="s">
        <v>86</v>
      </c>
      <c r="B36" s="43">
        <f t="shared" si="5"/>
        <v>0</v>
      </c>
      <c r="C36" s="43">
        <f t="shared" si="4"/>
        <v>0</v>
      </c>
      <c r="D36" s="43">
        <f t="shared" si="4"/>
        <v>0</v>
      </c>
      <c r="E36" s="43">
        <f t="shared" si="4"/>
        <v>0</v>
      </c>
      <c r="F36" s="43">
        <f t="shared" si="4"/>
        <v>0</v>
      </c>
      <c r="G36" s="43">
        <f t="shared" si="6"/>
        <v>0</v>
      </c>
      <c r="W36" s="51" t="s">
        <v>86</v>
      </c>
      <c r="X36" s="52">
        <f>COUNTIFS('ICU patients'!$AN:$AN,'Stats - Procedures'!$W36,'ICU patients'!$AO:$AO,'Stats - Procedures'!X$28)</f>
        <v>0</v>
      </c>
      <c r="Y36" s="52">
        <f>COUNTIFS('ICU patients'!$AN:$AN,'Stats - Procedures'!$W36,'ICU patients'!$AO:$AO,'Stats - Procedures'!Y$28)</f>
        <v>0</v>
      </c>
      <c r="Z36" s="52">
        <f>COUNTIFS('ICU patients'!$AN:$AN,'Stats - Procedures'!$W36,'ICU patients'!$AO:$AO,'Stats - Procedures'!Z$28)</f>
        <v>0</v>
      </c>
      <c r="AA36" s="52">
        <f>COUNTIFS('ICU patients'!$AN:$AN,'Stats - Procedures'!$W36,'ICU patients'!$AO:$AO,'Stats - Procedures'!AA$28)</f>
        <v>0</v>
      </c>
      <c r="AB36" s="52">
        <f>COUNTIFS('ICU patients'!$AN:$AN,'Stats - Procedures'!$W36,'ICU patients'!$AO:$AO,'Stats - Procedures'!AB$28)</f>
        <v>0</v>
      </c>
      <c r="AC36" s="52">
        <f t="shared" si="7"/>
        <v>0</v>
      </c>
      <c r="AD36" s="47"/>
      <c r="AE36" s="51" t="s">
        <v>86</v>
      </c>
      <c r="AF36" s="52">
        <f>COUNTIFS('ICU patients'!$AP:$AP,'Stats - Procedures'!$W36,'ICU patients'!$AQ:$AQ,'Stats - Procedures'!AF$28)</f>
        <v>0</v>
      </c>
      <c r="AG36" s="52">
        <f>COUNTIFS('ICU patients'!$AP:$AP,'Stats - Procedures'!$W36,'ICU patients'!$AQ:$AQ,'Stats - Procedures'!AG$28)</f>
        <v>0</v>
      </c>
      <c r="AH36" s="52">
        <f>COUNTIFS('ICU patients'!$AP:$AP,'Stats - Procedures'!$W36,'ICU patients'!$AQ:$AQ,'Stats - Procedures'!AH$28)</f>
        <v>0</v>
      </c>
      <c r="AI36" s="52">
        <f>COUNTIFS('ICU patients'!$AP:$AP,'Stats - Procedures'!$W36,'ICU patients'!$AQ:$AQ,'Stats - Procedures'!AI$28)</f>
        <v>0</v>
      </c>
      <c r="AJ36" s="52">
        <f>COUNTIFS('ICU patients'!$AP:$AP,'Stats - Procedures'!$W36,'ICU patients'!$AQ:$AQ,'Stats - Procedures'!AJ$28)</f>
        <v>0</v>
      </c>
      <c r="AK36" s="52">
        <f t="shared" si="8"/>
        <v>0</v>
      </c>
    </row>
    <row r="37" spans="1:37" ht="14" x14ac:dyDescent="0.15">
      <c r="A37" s="42" t="s">
        <v>87</v>
      </c>
      <c r="B37" s="43">
        <f t="shared" si="5"/>
        <v>0</v>
      </c>
      <c r="C37" s="43">
        <f t="shared" si="4"/>
        <v>0</v>
      </c>
      <c r="D37" s="43">
        <f t="shared" si="4"/>
        <v>0</v>
      </c>
      <c r="E37" s="43">
        <f t="shared" si="4"/>
        <v>0</v>
      </c>
      <c r="F37" s="43">
        <f t="shared" si="4"/>
        <v>0</v>
      </c>
      <c r="G37" s="43">
        <f t="shared" si="6"/>
        <v>0</v>
      </c>
      <c r="W37" s="51" t="s">
        <v>87</v>
      </c>
      <c r="X37" s="52">
        <f>COUNTIFS('ICU patients'!$AN:$AN,'Stats - Procedures'!$W37,'ICU patients'!$AO:$AO,'Stats - Procedures'!X$28)</f>
        <v>0</v>
      </c>
      <c r="Y37" s="52">
        <f>COUNTIFS('ICU patients'!$AN:$AN,'Stats - Procedures'!$W37,'ICU patients'!$AO:$AO,'Stats - Procedures'!Y$28)</f>
        <v>0</v>
      </c>
      <c r="Z37" s="52">
        <f>COUNTIFS('ICU patients'!$AN:$AN,'Stats - Procedures'!$W37,'ICU patients'!$AO:$AO,'Stats - Procedures'!Z$28)</f>
        <v>0</v>
      </c>
      <c r="AA37" s="52">
        <f>COUNTIFS('ICU patients'!$AN:$AN,'Stats - Procedures'!$W37,'ICU patients'!$AO:$AO,'Stats - Procedures'!AA$28)</f>
        <v>0</v>
      </c>
      <c r="AB37" s="52">
        <f>COUNTIFS('ICU patients'!$AN:$AN,'Stats - Procedures'!$W37,'ICU patients'!$AO:$AO,'Stats - Procedures'!AB$28)</f>
        <v>0</v>
      </c>
      <c r="AC37" s="52">
        <f t="shared" si="7"/>
        <v>0</v>
      </c>
      <c r="AD37" s="47"/>
      <c r="AE37" s="51" t="s">
        <v>87</v>
      </c>
      <c r="AF37" s="52">
        <f>COUNTIFS('ICU patients'!$AP:$AP,'Stats - Procedures'!$W37,'ICU patients'!$AQ:$AQ,'Stats - Procedures'!AF$28)</f>
        <v>0</v>
      </c>
      <c r="AG37" s="52">
        <f>COUNTIFS('ICU patients'!$AP:$AP,'Stats - Procedures'!$W37,'ICU patients'!$AQ:$AQ,'Stats - Procedures'!AG$28)</f>
        <v>0</v>
      </c>
      <c r="AH37" s="52">
        <f>COUNTIFS('ICU patients'!$AP:$AP,'Stats - Procedures'!$W37,'ICU patients'!$AQ:$AQ,'Stats - Procedures'!AH$28)</f>
        <v>0</v>
      </c>
      <c r="AI37" s="52">
        <f>COUNTIFS('ICU patients'!$AP:$AP,'Stats - Procedures'!$W37,'ICU patients'!$AQ:$AQ,'Stats - Procedures'!AI$28)</f>
        <v>0</v>
      </c>
      <c r="AJ37" s="52">
        <f>COUNTIFS('ICU patients'!$AP:$AP,'Stats - Procedures'!$W37,'ICU patients'!$AQ:$AQ,'Stats - Procedures'!AJ$28)</f>
        <v>0</v>
      </c>
      <c r="AK37" s="52">
        <f t="shared" si="8"/>
        <v>0</v>
      </c>
    </row>
    <row r="38" spans="1:37" ht="14" x14ac:dyDescent="0.15">
      <c r="A38" s="42" t="s">
        <v>88</v>
      </c>
      <c r="B38" s="43">
        <f t="shared" si="5"/>
        <v>0</v>
      </c>
      <c r="C38" s="43">
        <f t="shared" si="4"/>
        <v>0</v>
      </c>
      <c r="D38" s="43">
        <f t="shared" si="4"/>
        <v>0</v>
      </c>
      <c r="E38" s="43">
        <f t="shared" si="4"/>
        <v>0</v>
      </c>
      <c r="F38" s="43">
        <f t="shared" si="4"/>
        <v>0</v>
      </c>
      <c r="G38" s="43">
        <f t="shared" si="6"/>
        <v>0</v>
      </c>
      <c r="W38" s="51" t="s">
        <v>88</v>
      </c>
      <c r="X38" s="52">
        <f>COUNTIFS('ICU patients'!$AN:$AN,'Stats - Procedures'!$W38,'ICU patients'!$AO:$AO,'Stats - Procedures'!X$28)</f>
        <v>0</v>
      </c>
      <c r="Y38" s="52">
        <f>COUNTIFS('ICU patients'!$AN:$AN,'Stats - Procedures'!$W38,'ICU patients'!$AO:$AO,'Stats - Procedures'!Y$28)</f>
        <v>0</v>
      </c>
      <c r="Z38" s="52">
        <f>COUNTIFS('ICU patients'!$AN:$AN,'Stats - Procedures'!$W38,'ICU patients'!$AO:$AO,'Stats - Procedures'!Z$28)</f>
        <v>0</v>
      </c>
      <c r="AA38" s="52">
        <f>COUNTIFS('ICU patients'!$AN:$AN,'Stats - Procedures'!$W38,'ICU patients'!$AO:$AO,'Stats - Procedures'!AA$28)</f>
        <v>0</v>
      </c>
      <c r="AB38" s="52">
        <f>COUNTIFS('ICU patients'!$AN:$AN,'Stats - Procedures'!$W38,'ICU patients'!$AO:$AO,'Stats - Procedures'!AB$28)</f>
        <v>0</v>
      </c>
      <c r="AC38" s="52">
        <f t="shared" si="7"/>
        <v>0</v>
      </c>
      <c r="AD38" s="47"/>
      <c r="AE38" s="51" t="s">
        <v>88</v>
      </c>
      <c r="AF38" s="52">
        <f>COUNTIFS('ICU patients'!$AP:$AP,'Stats - Procedures'!$W38,'ICU patients'!$AQ:$AQ,'Stats - Procedures'!AF$28)</f>
        <v>0</v>
      </c>
      <c r="AG38" s="52">
        <f>COUNTIFS('ICU patients'!$AP:$AP,'Stats - Procedures'!$W38,'ICU patients'!$AQ:$AQ,'Stats - Procedures'!AG$28)</f>
        <v>0</v>
      </c>
      <c r="AH38" s="52">
        <f>COUNTIFS('ICU patients'!$AP:$AP,'Stats - Procedures'!$W38,'ICU patients'!$AQ:$AQ,'Stats - Procedures'!AH$28)</f>
        <v>0</v>
      </c>
      <c r="AI38" s="52">
        <f>COUNTIFS('ICU patients'!$AP:$AP,'Stats - Procedures'!$W38,'ICU patients'!$AQ:$AQ,'Stats - Procedures'!AI$28)</f>
        <v>0</v>
      </c>
      <c r="AJ38" s="52">
        <f>COUNTIFS('ICU patients'!$AP:$AP,'Stats - Procedures'!$W38,'ICU patients'!$AQ:$AQ,'Stats - Procedures'!AJ$28)</f>
        <v>0</v>
      </c>
      <c r="AK38" s="52">
        <f t="shared" si="8"/>
        <v>0</v>
      </c>
    </row>
    <row r="39" spans="1:37" ht="14" x14ac:dyDescent="0.15">
      <c r="A39" s="42" t="s">
        <v>272</v>
      </c>
      <c r="B39" s="43">
        <f t="shared" si="5"/>
        <v>0</v>
      </c>
      <c r="C39" s="43">
        <f t="shared" si="4"/>
        <v>0</v>
      </c>
      <c r="D39" s="43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6"/>
        <v>0</v>
      </c>
      <c r="W39" s="51" t="s">
        <v>272</v>
      </c>
      <c r="X39" s="52">
        <f>COUNTIFS('ICU patients'!$AN:$AN,'Stats - Procedures'!$W39,'ICU patients'!$AO:$AO,'Stats - Procedures'!X$28)</f>
        <v>0</v>
      </c>
      <c r="Y39" s="52">
        <f>COUNTIFS('ICU patients'!$AN:$AN,'Stats - Procedures'!$W39,'ICU patients'!$AO:$AO,'Stats - Procedures'!Y$28)</f>
        <v>0</v>
      </c>
      <c r="Z39" s="52">
        <f>COUNTIFS('ICU patients'!$AN:$AN,'Stats - Procedures'!$W39,'ICU patients'!$AO:$AO,'Stats - Procedures'!Z$28)</f>
        <v>0</v>
      </c>
      <c r="AA39" s="52">
        <f>COUNTIFS('ICU patients'!$AN:$AN,'Stats - Procedures'!$W39,'ICU patients'!$AO:$AO,'Stats - Procedures'!AA$28)</f>
        <v>0</v>
      </c>
      <c r="AB39" s="52">
        <f>COUNTIFS('ICU patients'!$AN:$AN,'Stats - Procedures'!$W39,'ICU patients'!$AO:$AO,'Stats - Procedures'!AB$28)</f>
        <v>0</v>
      </c>
      <c r="AC39" s="52">
        <f t="shared" si="7"/>
        <v>0</v>
      </c>
      <c r="AD39" s="47"/>
      <c r="AE39" s="51" t="s">
        <v>272</v>
      </c>
      <c r="AF39" s="52">
        <f>COUNTIFS('ICU patients'!$AP:$AP,'Stats - Procedures'!$W39,'ICU patients'!$AQ:$AQ,'Stats - Procedures'!AF$28)</f>
        <v>0</v>
      </c>
      <c r="AG39" s="52">
        <f>COUNTIFS('ICU patients'!$AP:$AP,'Stats - Procedures'!$W39,'ICU patients'!$AQ:$AQ,'Stats - Procedures'!AG$28)</f>
        <v>0</v>
      </c>
      <c r="AH39" s="52">
        <f>COUNTIFS('ICU patients'!$AP:$AP,'Stats - Procedures'!$W39,'ICU patients'!$AQ:$AQ,'Stats - Procedures'!AH$28)</f>
        <v>0</v>
      </c>
      <c r="AI39" s="52">
        <f>COUNTIFS('ICU patients'!$AP:$AP,'Stats - Procedures'!$W39,'ICU patients'!$AQ:$AQ,'Stats - Procedures'!AI$28)</f>
        <v>0</v>
      </c>
      <c r="AJ39" s="52">
        <f>COUNTIFS('ICU patients'!$AP:$AP,'Stats - Procedures'!$W39,'ICU patients'!$AQ:$AQ,'Stats - Procedures'!AJ$28)</f>
        <v>0</v>
      </c>
      <c r="AK39" s="52">
        <f t="shared" si="8"/>
        <v>0</v>
      </c>
    </row>
    <row r="40" spans="1:37" ht="14" x14ac:dyDescent="0.15">
      <c r="A40" s="42" t="s">
        <v>297</v>
      </c>
      <c r="B40" s="43">
        <f t="shared" si="5"/>
        <v>0</v>
      </c>
      <c r="C40" s="43">
        <f t="shared" si="4"/>
        <v>0</v>
      </c>
      <c r="D40" s="43">
        <f t="shared" si="4"/>
        <v>0</v>
      </c>
      <c r="E40" s="43">
        <f t="shared" si="4"/>
        <v>0</v>
      </c>
      <c r="F40" s="43">
        <f t="shared" si="4"/>
        <v>0</v>
      </c>
      <c r="G40" s="43">
        <f t="shared" si="6"/>
        <v>0</v>
      </c>
      <c r="W40" s="51"/>
      <c r="X40" s="52"/>
      <c r="Y40" s="52"/>
      <c r="Z40" s="52"/>
      <c r="AA40" s="52"/>
      <c r="AB40" s="52"/>
      <c r="AC40" s="52"/>
      <c r="AD40" s="47"/>
      <c r="AE40" s="51"/>
      <c r="AF40" s="52"/>
      <c r="AG40" s="52"/>
      <c r="AH40" s="52"/>
      <c r="AI40" s="52"/>
      <c r="AJ40" s="52"/>
      <c r="AK40" s="52"/>
    </row>
    <row r="41" spans="1:37" ht="14" x14ac:dyDescent="0.15">
      <c r="A41" s="42" t="s">
        <v>12</v>
      </c>
      <c r="B41" s="43">
        <f t="shared" si="5"/>
        <v>0</v>
      </c>
      <c r="C41" s="43">
        <f t="shared" si="4"/>
        <v>0</v>
      </c>
      <c r="D41" s="43">
        <f t="shared" si="4"/>
        <v>0</v>
      </c>
      <c r="E41" s="43">
        <f t="shared" si="4"/>
        <v>0</v>
      </c>
      <c r="F41" s="43">
        <f t="shared" si="4"/>
        <v>0</v>
      </c>
      <c r="G41" s="43">
        <f t="shared" si="6"/>
        <v>0</v>
      </c>
      <c r="W41" s="51" t="s">
        <v>12</v>
      </c>
      <c r="X41" s="52">
        <f>COUNTIFS('ICU patients'!$AN:$AN,'Stats - Procedures'!$W41,'ICU patients'!$AO:$AO,'Stats - Procedures'!X$28)</f>
        <v>0</v>
      </c>
      <c r="Y41" s="52">
        <f>COUNTIFS('ICU patients'!$AN:$AN,'Stats - Procedures'!$W41,'ICU patients'!$AO:$AO,'Stats - Procedures'!Y$28)</f>
        <v>0</v>
      </c>
      <c r="Z41" s="52">
        <f>COUNTIFS('ICU patients'!$AN:$AN,'Stats - Procedures'!$W41,'ICU patients'!$AO:$AO,'Stats - Procedures'!Z$28)</f>
        <v>0</v>
      </c>
      <c r="AA41" s="52">
        <f>COUNTIFS('ICU patients'!$AN:$AN,'Stats - Procedures'!$W41,'ICU patients'!$AO:$AO,'Stats - Procedures'!AA$28)</f>
        <v>0</v>
      </c>
      <c r="AB41" s="52">
        <f>COUNTIFS('ICU patients'!$AN:$AN,'Stats - Procedures'!$W41,'ICU patients'!$AO:$AO,'Stats - Procedures'!AB$28)</f>
        <v>0</v>
      </c>
      <c r="AC41" s="52">
        <f t="shared" si="7"/>
        <v>0</v>
      </c>
      <c r="AD41" s="47"/>
      <c r="AE41" s="51" t="s">
        <v>12</v>
      </c>
      <c r="AF41" s="52">
        <f>COUNTIFS('ICU patients'!$AP:$AP,'Stats - Procedures'!$W41,'ICU patients'!$AQ:$AQ,'Stats - Procedures'!AF$28)</f>
        <v>0</v>
      </c>
      <c r="AG41" s="52">
        <f>COUNTIFS('ICU patients'!$AP:$AP,'Stats - Procedures'!$W41,'ICU patients'!$AQ:$AQ,'Stats - Procedures'!AG$28)</f>
        <v>0</v>
      </c>
      <c r="AH41" s="52">
        <f>COUNTIFS('ICU patients'!$AP:$AP,'Stats - Procedures'!$W41,'ICU patients'!$AQ:$AQ,'Stats - Procedures'!AH$28)</f>
        <v>0</v>
      </c>
      <c r="AI41" s="52">
        <f>COUNTIFS('ICU patients'!$AP:$AP,'Stats - Procedures'!$W41,'ICU patients'!$AQ:$AQ,'Stats - Procedures'!AI$28)</f>
        <v>0</v>
      </c>
      <c r="AJ41" s="52">
        <f>COUNTIFS('ICU patients'!$AP:$AP,'Stats - Procedures'!$W41,'ICU patients'!$AQ:$AQ,'Stats - Procedures'!AJ$28)</f>
        <v>0</v>
      </c>
      <c r="AK41" s="52">
        <f t="shared" si="8"/>
        <v>0</v>
      </c>
    </row>
    <row r="42" spans="1:37" x14ac:dyDescent="0.15">
      <c r="F42" s="62">
        <f>SUM(F29:F41)</f>
        <v>0</v>
      </c>
      <c r="G42" s="62">
        <f>SUM(G29:G41)</f>
        <v>0</v>
      </c>
    </row>
    <row r="45" spans="1:37" ht="14" x14ac:dyDescent="0.15">
      <c r="A45" s="41" t="s">
        <v>71</v>
      </c>
      <c r="B45" s="84" t="s">
        <v>13</v>
      </c>
      <c r="C45" s="85"/>
      <c r="D45" s="85"/>
      <c r="E45" s="85"/>
      <c r="F45" s="85"/>
      <c r="G45" s="64" t="s">
        <v>218</v>
      </c>
    </row>
    <row r="46" spans="1:37" ht="14" x14ac:dyDescent="0.15">
      <c r="A46" s="41"/>
      <c r="B46" s="28" t="s">
        <v>47</v>
      </c>
      <c r="C46" s="28" t="s">
        <v>73</v>
      </c>
      <c r="D46" s="28" t="s">
        <v>74</v>
      </c>
      <c r="E46" s="28" t="s">
        <v>216</v>
      </c>
      <c r="F46" s="28" t="s">
        <v>76</v>
      </c>
      <c r="G46" s="28"/>
    </row>
    <row r="47" spans="1:37" ht="14" x14ac:dyDescent="0.15">
      <c r="A47" s="42" t="s">
        <v>18</v>
      </c>
      <c r="B47" s="69"/>
      <c r="C47" s="69"/>
      <c r="D47" s="69"/>
      <c r="E47" s="69"/>
      <c r="F47" s="69"/>
      <c r="G47" s="43">
        <f>COUNTIFS('ICU patients'!S:S,"yes")</f>
        <v>0</v>
      </c>
    </row>
    <row r="48" spans="1:37" ht="14" x14ac:dyDescent="0.15">
      <c r="A48" s="42" t="s">
        <v>17</v>
      </c>
      <c r="B48" s="69"/>
      <c r="C48" s="69"/>
      <c r="D48" s="69"/>
      <c r="E48" s="69"/>
      <c r="F48" s="69"/>
      <c r="G48" s="43">
        <f>COUNTIFS('ICU patients'!R:R,"yes")</f>
        <v>0</v>
      </c>
    </row>
    <row r="49" spans="1:52" ht="14" x14ac:dyDescent="0.15">
      <c r="A49" s="42" t="s">
        <v>234</v>
      </c>
      <c r="B49" s="70" t="s">
        <v>294</v>
      </c>
      <c r="C49" s="69"/>
      <c r="D49" s="69"/>
      <c r="E49" s="69"/>
      <c r="F49" s="69"/>
      <c r="G49" s="42"/>
      <c r="W49" s="47" t="s">
        <v>292</v>
      </c>
    </row>
    <row r="50" spans="1:52" ht="14" x14ac:dyDescent="0.15">
      <c r="A50" s="42" t="s">
        <v>233</v>
      </c>
      <c r="B50" s="70" t="s">
        <v>294</v>
      </c>
      <c r="C50" s="69"/>
      <c r="D50" s="69"/>
      <c r="E50" s="69"/>
      <c r="F50" s="69"/>
      <c r="G50" s="42"/>
      <c r="W50" s="53"/>
      <c r="X50" s="53">
        <v>1</v>
      </c>
      <c r="Y50" s="53">
        <v>2</v>
      </c>
      <c r="Z50" s="53">
        <v>3</v>
      </c>
      <c r="AA50" s="53">
        <v>4</v>
      </c>
      <c r="AC50" s="65" t="s">
        <v>47</v>
      </c>
      <c r="AD50" s="65"/>
      <c r="AE50" s="65"/>
      <c r="AF50" s="65"/>
      <c r="AG50" s="47"/>
      <c r="AH50" s="65" t="s">
        <v>73</v>
      </c>
      <c r="AI50" s="65"/>
      <c r="AJ50" s="65"/>
      <c r="AK50" s="65"/>
      <c r="AM50" s="65" t="s">
        <v>74</v>
      </c>
      <c r="AN50" s="65"/>
      <c r="AO50" s="65"/>
      <c r="AP50" s="65"/>
      <c r="AR50" s="67" t="s">
        <v>216</v>
      </c>
      <c r="AS50" s="67"/>
      <c r="AT50" s="67"/>
      <c r="AU50" s="67"/>
      <c r="AW50" s="67" t="s">
        <v>76</v>
      </c>
      <c r="AX50" s="67"/>
      <c r="AY50" s="67"/>
      <c r="AZ50" s="67"/>
    </row>
    <row r="51" spans="1:52" ht="14" x14ac:dyDescent="0.15">
      <c r="A51" s="42" t="s">
        <v>276</v>
      </c>
      <c r="B51" s="70" t="s">
        <v>294</v>
      </c>
      <c r="C51" s="69"/>
      <c r="D51" s="69"/>
      <c r="E51" s="69"/>
      <c r="F51" s="69"/>
      <c r="G51" s="42"/>
      <c r="W51" s="53"/>
      <c r="X51" s="53"/>
      <c r="Y51" s="53"/>
      <c r="Z51" s="53"/>
      <c r="AA51" s="53"/>
      <c r="AC51" s="66">
        <v>1</v>
      </c>
      <c r="AD51" s="66">
        <v>2</v>
      </c>
      <c r="AE51" s="66">
        <v>3</v>
      </c>
      <c r="AF51" s="66">
        <v>4</v>
      </c>
      <c r="AH51" s="66">
        <v>1</v>
      </c>
      <c r="AI51" s="66">
        <v>2</v>
      </c>
      <c r="AJ51" s="66">
        <v>3</v>
      </c>
      <c r="AK51" s="66">
        <v>4</v>
      </c>
      <c r="AM51" s="66">
        <v>1</v>
      </c>
      <c r="AN51" s="66">
        <v>2</v>
      </c>
      <c r="AO51" s="66">
        <v>3</v>
      </c>
      <c r="AP51" s="66">
        <v>4</v>
      </c>
      <c r="AR51" s="68">
        <v>1</v>
      </c>
      <c r="AS51" s="68">
        <v>2</v>
      </c>
      <c r="AT51" s="68">
        <v>3</v>
      </c>
      <c r="AU51" s="68">
        <v>4</v>
      </c>
      <c r="AW51" s="68">
        <v>1</v>
      </c>
      <c r="AX51" s="68">
        <v>2</v>
      </c>
      <c r="AY51" s="68">
        <v>3</v>
      </c>
      <c r="AZ51" s="68">
        <v>4</v>
      </c>
    </row>
    <row r="52" spans="1:52" ht="14" x14ac:dyDescent="0.15">
      <c r="A52" s="42" t="s">
        <v>235</v>
      </c>
      <c r="B52" s="43">
        <f>SUM($AC52:$AF52)</f>
        <v>0</v>
      </c>
      <c r="C52" s="42">
        <f>SUM($AH52:$AK52)</f>
        <v>0</v>
      </c>
      <c r="D52" s="42">
        <f>SUM($AM52:$AP52)</f>
        <v>0</v>
      </c>
      <c r="E52" s="42">
        <f>SUM(AR52:AU52)</f>
        <v>0</v>
      </c>
      <c r="F52" s="42">
        <f>SUM(AW52:AZ52)</f>
        <v>0</v>
      </c>
      <c r="G52" s="43">
        <f>SUM(B52:F52)</f>
        <v>0</v>
      </c>
      <c r="W52" s="51" t="s">
        <v>235</v>
      </c>
      <c r="X52" s="52">
        <f>COUNTIFS('ICU patients'!$AE:$AE,'Stats - Procedures'!$W52)</f>
        <v>0</v>
      </c>
      <c r="Y52" s="52">
        <f>COUNTIFS('ICU patients'!$AG:$AG,'Stats - Procedures'!$W52)</f>
        <v>0</v>
      </c>
      <c r="Z52" s="52">
        <f>COUNTIFS('ICU patients'!$AI:$AI,'Stats - Procedures'!$W52)</f>
        <v>0</v>
      </c>
      <c r="AA52" s="52">
        <f>COUNTIFS('ICU patients'!$AK:$AK,'Stats - Procedures'!$W52)</f>
        <v>0</v>
      </c>
      <c r="AC52" s="40">
        <f>COUNTIFS('ICU patients'!$AE:$AE,'Stats - Procedures'!$W52,'ICU patients'!$AF:$AF,'Stats - Procedures'!$AC$50)</f>
        <v>0</v>
      </c>
      <c r="AD52" s="40">
        <f>COUNTIFS('ICU patients'!$AG:$AG,'Stats - Procedures'!$W52,'ICU patients'!$AH:$AH,'Stats - Procedures'!$AC$50)</f>
        <v>0</v>
      </c>
      <c r="AE52" s="40">
        <f>COUNTIFS('ICU patients'!$AI:$AI,'Stats - Procedures'!$W52,'ICU patients'!$AJ:$AJ,'Stats - Procedures'!$AC$50)</f>
        <v>0</v>
      </c>
      <c r="AF52" s="40">
        <f>COUNTIFS('ICU patients'!$AK:$AK,'Stats - Procedures'!$W52,'ICU patients'!$AL:$AL,'Stats - Procedures'!$AC$50)</f>
        <v>0</v>
      </c>
      <c r="AH52" s="40">
        <f>COUNTIFS('ICU patients'!$AE:$AE,'Stats - Procedures'!$W52,'ICU patients'!$AF:$AF,'Stats - Procedures'!$AH$50)</f>
        <v>0</v>
      </c>
      <c r="AI52" s="40">
        <f>COUNTIFS('ICU patients'!$AG:$AG,'Stats - Procedures'!$W52,'ICU patients'!$AH:$AH,'Stats - Procedures'!$AH$50)</f>
        <v>0</v>
      </c>
      <c r="AJ52" s="40">
        <f>COUNTIFS('ICU patients'!$AI:$AI,'Stats - Procedures'!$W52,'ICU patients'!$AJ:$AJ,'Stats - Procedures'!$AH$50)</f>
        <v>0</v>
      </c>
      <c r="AK52" s="40">
        <f>COUNTIFS('ICU patients'!$AK:$AK,'Stats - Procedures'!$W52,'ICU patients'!$AL:$AL,'Stats - Procedures'!$AH$50)</f>
        <v>0</v>
      </c>
      <c r="AM52" s="40">
        <f>COUNTIFS('ICU patients'!$AE:$AE,'Stats - Procedures'!$W52,'ICU patients'!$AF:$AF,'Stats - Procedures'!$AM$50)</f>
        <v>0</v>
      </c>
      <c r="AN52" s="40">
        <f>COUNTIFS('ICU patients'!$AG:$AG,'Stats - Procedures'!$W52,'ICU patients'!$AH:$AH,'Stats - Procedures'!$AM$50)</f>
        <v>0</v>
      </c>
      <c r="AO52" s="40">
        <f>COUNTIFS('ICU patients'!$AI:$AI,'Stats - Procedures'!$W52,'ICU patients'!$AJ:$AJ,'Stats - Procedures'!$AM$50)</f>
        <v>0</v>
      </c>
      <c r="AP52" s="40">
        <f>COUNTIFS('ICU patients'!$AK:$AK,'Stats - Procedures'!$W52,'ICU patients'!$AL:$AL,'Stats - Procedures'!$AM$50)</f>
        <v>0</v>
      </c>
      <c r="AR52" s="40">
        <f>COUNTIFS('ICU patients'!$AE:$AE,'Stats - Procedures'!$W52,'ICU patients'!$AF:$AF,'Stats - Procedures'!$AR$50)</f>
        <v>0</v>
      </c>
      <c r="AS52" s="40">
        <f>COUNTIFS('ICU patients'!$AG:$AG,'Stats - Procedures'!$W52,'ICU patients'!$AH:$AH,'Stats - Procedures'!$AR$50)</f>
        <v>0</v>
      </c>
      <c r="AT52" s="40">
        <f>COUNTIFS('ICU patients'!$AI:$AI,'Stats - Procedures'!$W52,'ICU patients'!$AJ:$AJ,'Stats - Procedures'!$AR$50)</f>
        <v>0</v>
      </c>
      <c r="AU52" s="40">
        <f>COUNTIFS('ICU patients'!$AK:$AK,'Stats - Procedures'!$W52,'ICU patients'!$AL:$AL,'Stats - Procedures'!$AR$50)</f>
        <v>0</v>
      </c>
      <c r="AW52" s="40">
        <f>COUNTIFS('ICU patients'!$AE:$AE,'Stats - Procedures'!$W52,'ICU patients'!$AF:$AF,'Stats - Procedures'!$AW$50)</f>
        <v>0</v>
      </c>
      <c r="AX52" s="40">
        <f>COUNTIFS('ICU patients'!$AG:$AG,'Stats - Procedures'!$W52,'ICU patients'!$AH:$AH,'Stats - Procedures'!$AW$50)</f>
        <v>0</v>
      </c>
      <c r="AY52" s="40">
        <f>COUNTIFS('ICU patients'!$AI:$AI,'Stats - Procedures'!$W52,'ICU patients'!$AJ:$AJ,'Stats - Procedures'!$AW$50)</f>
        <v>0</v>
      </c>
      <c r="AZ52" s="40">
        <f>COUNTIFS('ICU patients'!$AK:$AK,'Stats - Procedures'!$W52,'ICU patients'!$AL:$AL,'Stats - Procedures'!$AW$50)</f>
        <v>0</v>
      </c>
    </row>
    <row r="53" spans="1:52" ht="14" x14ac:dyDescent="0.15">
      <c r="A53" s="42" t="s">
        <v>236</v>
      </c>
      <c r="B53" s="43">
        <f t="shared" ref="B53:B71" si="9">SUM($AC53:$AF53)</f>
        <v>0</v>
      </c>
      <c r="C53" s="42">
        <f t="shared" ref="C53:C71" si="10">SUM($AH53:$AK53)</f>
        <v>0</v>
      </c>
      <c r="D53" s="42">
        <f t="shared" ref="D53:D71" si="11">SUM($AM53:$AP53)</f>
        <v>0</v>
      </c>
      <c r="E53" s="42">
        <f t="shared" ref="E53:E71" si="12">SUM(AR53:AU53)</f>
        <v>0</v>
      </c>
      <c r="F53" s="42">
        <f t="shared" ref="F53:F71" si="13">SUM(AW53:AZ53)</f>
        <v>0</v>
      </c>
      <c r="G53" s="43">
        <f t="shared" ref="G53:G67" si="14">SUM(B53:F53)</f>
        <v>0</v>
      </c>
      <c r="W53" s="51" t="s">
        <v>236</v>
      </c>
      <c r="X53" s="52">
        <f>COUNTIFS('ICU patients'!$AE:$AE,'Stats - Procedures'!$W53)</f>
        <v>0</v>
      </c>
      <c r="Y53" s="52">
        <f>COUNTIFS('ICU patients'!$AG:$AG,'Stats - Procedures'!$W53)</f>
        <v>0</v>
      </c>
      <c r="Z53" s="52">
        <f>COUNTIFS('ICU patients'!$AI:$AI,'Stats - Procedures'!$W53)</f>
        <v>0</v>
      </c>
      <c r="AA53" s="52">
        <f>COUNTIFS('ICU patients'!$AK:$AK,'Stats - Procedures'!$W53)</f>
        <v>0</v>
      </c>
      <c r="AC53" s="40">
        <f>COUNTIFS('ICU patients'!$AE:$AE,'Stats - Procedures'!$W53,'ICU patients'!$AF:$AF,'Stats - Procedures'!$AC$50)</f>
        <v>0</v>
      </c>
      <c r="AD53" s="40">
        <f>COUNTIFS('ICU patients'!$AG:$AG,'Stats - Procedures'!$W53,'ICU patients'!$AH:$AH,'Stats - Procedures'!$AC$50)</f>
        <v>0</v>
      </c>
      <c r="AE53" s="40">
        <f>COUNTIFS('ICU patients'!$AI:$AI,'Stats - Procedures'!$W53,'ICU patients'!$AJ:$AJ,'Stats - Procedures'!$AC$50)</f>
        <v>0</v>
      </c>
      <c r="AF53" s="40">
        <f>COUNTIFS('ICU patients'!$AK:$AK,'Stats - Procedures'!$W53,'ICU patients'!$AL:$AL,'Stats - Procedures'!$AC$50)</f>
        <v>0</v>
      </c>
      <c r="AH53" s="40">
        <f>COUNTIFS('ICU patients'!$AE:$AE,'Stats - Procedures'!$W53,'ICU patients'!$AF:$AF,'Stats - Procedures'!$AH$50)</f>
        <v>0</v>
      </c>
      <c r="AI53" s="40">
        <f>COUNTIFS('ICU patients'!$AG:$AG,'Stats - Procedures'!$W53,'ICU patients'!$AH:$AH,'Stats - Procedures'!$AH$50)</f>
        <v>0</v>
      </c>
      <c r="AJ53" s="40">
        <f>COUNTIFS('ICU patients'!$AI:$AI,'Stats - Procedures'!$W53,'ICU patients'!$AJ:$AJ,'Stats - Procedures'!$AH$50)</f>
        <v>0</v>
      </c>
      <c r="AK53" s="40">
        <f>COUNTIFS('ICU patients'!$AK:$AK,'Stats - Procedures'!$W53,'ICU patients'!$AL:$AL,'Stats - Procedures'!$AH$50)</f>
        <v>0</v>
      </c>
      <c r="AM53" s="40">
        <f>COUNTIFS('ICU patients'!$AE:$AE,'Stats - Procedures'!$W53,'ICU patients'!$AF:$AF,'Stats - Procedures'!$AM$50)</f>
        <v>0</v>
      </c>
      <c r="AN53" s="40">
        <f>COUNTIFS('ICU patients'!$AG:$AG,'Stats - Procedures'!$W53,'ICU patients'!$AH:$AH,'Stats - Procedures'!$AM$50)</f>
        <v>0</v>
      </c>
      <c r="AO53" s="40">
        <f>COUNTIFS('ICU patients'!$AI:$AI,'Stats - Procedures'!$W53,'ICU patients'!$AJ:$AJ,'Stats - Procedures'!$AM$50)</f>
        <v>0</v>
      </c>
      <c r="AP53" s="40">
        <f>COUNTIFS('ICU patients'!$AK:$AK,'Stats - Procedures'!$W53,'ICU patients'!$AL:$AL,'Stats - Procedures'!$AM$50)</f>
        <v>0</v>
      </c>
      <c r="AR53" s="40">
        <f>COUNTIFS('ICU patients'!$AE:$AE,'Stats - Procedures'!$W53,'ICU patients'!$AF:$AF,'Stats - Procedures'!$AR$50)</f>
        <v>0</v>
      </c>
      <c r="AS53" s="40">
        <f>COUNTIFS('ICU patients'!$AG:$AG,'Stats - Procedures'!$W53,'ICU patients'!$AH:$AH,'Stats - Procedures'!$AR$50)</f>
        <v>0</v>
      </c>
      <c r="AT53" s="40">
        <f>COUNTIFS('ICU patients'!$AI:$AI,'Stats - Procedures'!$W53,'ICU patients'!$AJ:$AJ,'Stats - Procedures'!$AR$50)</f>
        <v>0</v>
      </c>
      <c r="AU53" s="40">
        <f>COUNTIFS('ICU patients'!$AK:$AK,'Stats - Procedures'!$W53,'ICU patients'!$AL:$AL,'Stats - Procedures'!$AR$50)</f>
        <v>0</v>
      </c>
      <c r="AW53" s="40">
        <f>COUNTIFS('ICU patients'!$AE:$AE,'Stats - Procedures'!$W53,'ICU patients'!$AF:$AF,'Stats - Procedures'!$AW$50)</f>
        <v>0</v>
      </c>
      <c r="AX53" s="40">
        <f>COUNTIFS('ICU patients'!$AG:$AG,'Stats - Procedures'!$W53,'ICU patients'!$AH:$AH,'Stats - Procedures'!$AW$50)</f>
        <v>0</v>
      </c>
      <c r="AY53" s="40">
        <f>COUNTIFS('ICU patients'!$AI:$AI,'Stats - Procedures'!$W53,'ICU patients'!$AJ:$AJ,'Stats - Procedures'!$AW$50)</f>
        <v>0</v>
      </c>
      <c r="AZ53" s="40">
        <f>COUNTIFS('ICU patients'!$AK:$AK,'Stats - Procedures'!$W53,'ICU patients'!$AL:$AL,'Stats - Procedures'!$AW$50)</f>
        <v>0</v>
      </c>
    </row>
    <row r="54" spans="1:52" ht="14" x14ac:dyDescent="0.15">
      <c r="A54" s="42" t="s">
        <v>237</v>
      </c>
      <c r="B54" s="43">
        <f t="shared" si="9"/>
        <v>0</v>
      </c>
      <c r="C54" s="42">
        <f t="shared" si="10"/>
        <v>0</v>
      </c>
      <c r="D54" s="42">
        <f t="shared" si="11"/>
        <v>0</v>
      </c>
      <c r="E54" s="42">
        <f t="shared" si="12"/>
        <v>0</v>
      </c>
      <c r="F54" s="42">
        <f t="shared" si="13"/>
        <v>0</v>
      </c>
      <c r="G54" s="43">
        <f t="shared" si="14"/>
        <v>0</v>
      </c>
      <c r="W54" s="51" t="s">
        <v>237</v>
      </c>
      <c r="X54" s="52">
        <f>COUNTIFS('ICU patients'!$AE:$AE,'Stats - Procedures'!$W54)</f>
        <v>0</v>
      </c>
      <c r="Y54" s="52">
        <f>COUNTIFS('ICU patients'!$AG:$AG,'Stats - Procedures'!$W54)</f>
        <v>0</v>
      </c>
      <c r="Z54" s="52">
        <f>COUNTIFS('ICU patients'!$AI:$AI,'Stats - Procedures'!$W54)</f>
        <v>0</v>
      </c>
      <c r="AA54" s="52">
        <f>COUNTIFS('ICU patients'!$AK:$AK,'Stats - Procedures'!$W54)</f>
        <v>0</v>
      </c>
      <c r="AC54" s="40">
        <f>COUNTIFS('ICU patients'!$AE:$AE,'Stats - Procedures'!$W54,'ICU patients'!$AF:$AF,'Stats - Procedures'!$AC$50)</f>
        <v>0</v>
      </c>
      <c r="AD54" s="40">
        <f>COUNTIFS('ICU patients'!$AG:$AG,'Stats - Procedures'!$W54,'ICU patients'!$AH:$AH,'Stats - Procedures'!$AC$50)</f>
        <v>0</v>
      </c>
      <c r="AE54" s="40">
        <f>COUNTIFS('ICU patients'!$AI:$AI,'Stats - Procedures'!$W54,'ICU patients'!$AJ:$AJ,'Stats - Procedures'!$AC$50)</f>
        <v>0</v>
      </c>
      <c r="AF54" s="40">
        <f>COUNTIFS('ICU patients'!$AK:$AK,'Stats - Procedures'!$W54,'ICU patients'!$AL:$AL,'Stats - Procedures'!$AC$50)</f>
        <v>0</v>
      </c>
      <c r="AH54" s="40">
        <f>COUNTIFS('ICU patients'!$AE:$AE,'Stats - Procedures'!$W54,'ICU patients'!$AF:$AF,'Stats - Procedures'!$AH$50)</f>
        <v>0</v>
      </c>
      <c r="AI54" s="40">
        <f>COUNTIFS('ICU patients'!$AG:$AG,'Stats - Procedures'!$W54,'ICU patients'!$AH:$AH,'Stats - Procedures'!$AH$50)</f>
        <v>0</v>
      </c>
      <c r="AJ54" s="40">
        <f>COUNTIFS('ICU patients'!$AI:$AI,'Stats - Procedures'!$W54,'ICU patients'!$AJ:$AJ,'Stats - Procedures'!$AH$50)</f>
        <v>0</v>
      </c>
      <c r="AK54" s="40">
        <f>COUNTIFS('ICU patients'!$AK:$AK,'Stats - Procedures'!$W54,'ICU patients'!$AL:$AL,'Stats - Procedures'!$AH$50)</f>
        <v>0</v>
      </c>
      <c r="AM54" s="40">
        <f>COUNTIFS('ICU patients'!$AE:$AE,'Stats - Procedures'!$W54,'ICU patients'!$AF:$AF,'Stats - Procedures'!$AM$50)</f>
        <v>0</v>
      </c>
      <c r="AN54" s="40">
        <f>COUNTIFS('ICU patients'!$AG:$AG,'Stats - Procedures'!$W54,'ICU patients'!$AH:$AH,'Stats - Procedures'!$AM$50)</f>
        <v>0</v>
      </c>
      <c r="AO54" s="40">
        <f>COUNTIFS('ICU patients'!$AI:$AI,'Stats - Procedures'!$W54,'ICU patients'!$AJ:$AJ,'Stats - Procedures'!$AM$50)</f>
        <v>0</v>
      </c>
      <c r="AP54" s="40">
        <f>COUNTIFS('ICU patients'!$AK:$AK,'Stats - Procedures'!$W54,'ICU patients'!$AL:$AL,'Stats - Procedures'!$AM$50)</f>
        <v>0</v>
      </c>
      <c r="AR54" s="40">
        <f>COUNTIFS('ICU patients'!$AE:$AE,'Stats - Procedures'!$W54,'ICU patients'!$AF:$AF,'Stats - Procedures'!$AR$50)</f>
        <v>0</v>
      </c>
      <c r="AS54" s="40">
        <f>COUNTIFS('ICU patients'!$AG:$AG,'Stats - Procedures'!$W54,'ICU patients'!$AH:$AH,'Stats - Procedures'!$AR$50)</f>
        <v>0</v>
      </c>
      <c r="AT54" s="40">
        <f>COUNTIFS('ICU patients'!$AI:$AI,'Stats - Procedures'!$W54,'ICU patients'!$AJ:$AJ,'Stats - Procedures'!$AR$50)</f>
        <v>0</v>
      </c>
      <c r="AU54" s="40">
        <f>COUNTIFS('ICU patients'!$AK:$AK,'Stats - Procedures'!$W54,'ICU patients'!$AL:$AL,'Stats - Procedures'!$AR$50)</f>
        <v>0</v>
      </c>
      <c r="AW54" s="40">
        <f>COUNTIFS('ICU patients'!$AE:$AE,'Stats - Procedures'!$W54,'ICU patients'!$AF:$AF,'Stats - Procedures'!$AW$50)</f>
        <v>0</v>
      </c>
      <c r="AX54" s="40">
        <f>COUNTIFS('ICU patients'!$AG:$AG,'Stats - Procedures'!$W54,'ICU patients'!$AH:$AH,'Stats - Procedures'!$AW$50)</f>
        <v>0</v>
      </c>
      <c r="AY54" s="40">
        <f>COUNTIFS('ICU patients'!$AI:$AI,'Stats - Procedures'!$W54,'ICU patients'!$AJ:$AJ,'Stats - Procedures'!$AW$50)</f>
        <v>0</v>
      </c>
      <c r="AZ54" s="40">
        <f>COUNTIFS('ICU patients'!$AK:$AK,'Stats - Procedures'!$W54,'ICU patients'!$AL:$AL,'Stats - Procedures'!$AW$50)</f>
        <v>0</v>
      </c>
    </row>
    <row r="55" spans="1:52" ht="14" x14ac:dyDescent="0.15">
      <c r="A55" s="42" t="s">
        <v>140</v>
      </c>
      <c r="B55" s="43">
        <f t="shared" si="9"/>
        <v>0</v>
      </c>
      <c r="C55" s="42">
        <f t="shared" si="10"/>
        <v>0</v>
      </c>
      <c r="D55" s="42">
        <f t="shared" si="11"/>
        <v>0</v>
      </c>
      <c r="E55" s="42">
        <f t="shared" si="12"/>
        <v>0</v>
      </c>
      <c r="F55" s="42">
        <f t="shared" si="13"/>
        <v>0</v>
      </c>
      <c r="G55" s="43">
        <f t="shared" si="14"/>
        <v>0</v>
      </c>
      <c r="W55" s="51" t="s">
        <v>140</v>
      </c>
      <c r="X55" s="52">
        <f>COUNTIFS('ICU patients'!$AE:$AE,'Stats - Procedures'!$W55)</f>
        <v>0</v>
      </c>
      <c r="Y55" s="52">
        <f>COUNTIFS('ICU patients'!$AG:$AG,'Stats - Procedures'!$W55)</f>
        <v>0</v>
      </c>
      <c r="Z55" s="52">
        <f>COUNTIFS('ICU patients'!$AI:$AI,'Stats - Procedures'!$W55)</f>
        <v>0</v>
      </c>
      <c r="AA55" s="52">
        <f>COUNTIFS('ICU patients'!$AK:$AK,'Stats - Procedures'!$W55)</f>
        <v>0</v>
      </c>
      <c r="AC55" s="40">
        <f>COUNTIFS('ICU patients'!$AE:$AE,'Stats - Procedures'!$W55,'ICU patients'!$AF:$AF,'Stats - Procedures'!$AC$50)</f>
        <v>0</v>
      </c>
      <c r="AD55" s="40">
        <f>COUNTIFS('ICU patients'!$AG:$AG,'Stats - Procedures'!$W55,'ICU patients'!$AH:$AH,'Stats - Procedures'!$AC$50)</f>
        <v>0</v>
      </c>
      <c r="AE55" s="40">
        <f>COUNTIFS('ICU patients'!$AI:$AI,'Stats - Procedures'!$W55,'ICU patients'!$AJ:$AJ,'Stats - Procedures'!$AC$50)</f>
        <v>0</v>
      </c>
      <c r="AF55" s="40">
        <f>COUNTIFS('ICU patients'!$AK:$AK,'Stats - Procedures'!$W55,'ICU patients'!$AL:$AL,'Stats - Procedures'!$AC$50)</f>
        <v>0</v>
      </c>
      <c r="AH55" s="40">
        <f>COUNTIFS('ICU patients'!$AE:$AE,'Stats - Procedures'!$W55,'ICU patients'!$AF:$AF,'Stats - Procedures'!$AH$50)</f>
        <v>0</v>
      </c>
      <c r="AI55" s="40">
        <f>COUNTIFS('ICU patients'!$AG:$AG,'Stats - Procedures'!$W55,'ICU patients'!$AH:$AH,'Stats - Procedures'!$AH$50)</f>
        <v>0</v>
      </c>
      <c r="AJ55" s="40">
        <f>COUNTIFS('ICU patients'!$AI:$AI,'Stats - Procedures'!$W55,'ICU patients'!$AJ:$AJ,'Stats - Procedures'!$AH$50)</f>
        <v>0</v>
      </c>
      <c r="AK55" s="40">
        <f>COUNTIFS('ICU patients'!$AK:$AK,'Stats - Procedures'!$W55,'ICU patients'!$AL:$AL,'Stats - Procedures'!$AH$50)</f>
        <v>0</v>
      </c>
      <c r="AM55" s="40">
        <f>COUNTIFS('ICU patients'!$AE:$AE,'Stats - Procedures'!$W55,'ICU patients'!$AF:$AF,'Stats - Procedures'!$AM$50)</f>
        <v>0</v>
      </c>
      <c r="AN55" s="40">
        <f>COUNTIFS('ICU patients'!$AG:$AG,'Stats - Procedures'!$W55,'ICU patients'!$AH:$AH,'Stats - Procedures'!$AM$50)</f>
        <v>0</v>
      </c>
      <c r="AO55" s="40">
        <f>COUNTIFS('ICU patients'!$AI:$AI,'Stats - Procedures'!$W55,'ICU patients'!$AJ:$AJ,'Stats - Procedures'!$AM$50)</f>
        <v>0</v>
      </c>
      <c r="AP55" s="40">
        <f>COUNTIFS('ICU patients'!$AK:$AK,'Stats - Procedures'!$W55,'ICU patients'!$AL:$AL,'Stats - Procedures'!$AM$50)</f>
        <v>0</v>
      </c>
      <c r="AR55" s="40">
        <f>COUNTIFS('ICU patients'!$AE:$AE,'Stats - Procedures'!$W55,'ICU patients'!$AF:$AF,'Stats - Procedures'!$AR$50)</f>
        <v>0</v>
      </c>
      <c r="AS55" s="40">
        <f>COUNTIFS('ICU patients'!$AG:$AG,'Stats - Procedures'!$W55,'ICU patients'!$AH:$AH,'Stats - Procedures'!$AR$50)</f>
        <v>0</v>
      </c>
      <c r="AT55" s="40">
        <f>COUNTIFS('ICU patients'!$AI:$AI,'Stats - Procedures'!$W55,'ICU patients'!$AJ:$AJ,'Stats - Procedures'!$AR$50)</f>
        <v>0</v>
      </c>
      <c r="AU55" s="40">
        <f>COUNTIFS('ICU patients'!$AK:$AK,'Stats - Procedures'!$W55,'ICU patients'!$AL:$AL,'Stats - Procedures'!$AR$50)</f>
        <v>0</v>
      </c>
      <c r="AW55" s="40">
        <f>COUNTIFS('ICU patients'!$AE:$AE,'Stats - Procedures'!$W55,'ICU patients'!$AF:$AF,'Stats - Procedures'!$AW$50)</f>
        <v>0</v>
      </c>
      <c r="AX55" s="40">
        <f>COUNTIFS('ICU patients'!$AG:$AG,'Stats - Procedures'!$W55,'ICU patients'!$AH:$AH,'Stats - Procedures'!$AW$50)</f>
        <v>0</v>
      </c>
      <c r="AY55" s="40">
        <f>COUNTIFS('ICU patients'!$AI:$AI,'Stats - Procedures'!$W55,'ICU patients'!$AJ:$AJ,'Stats - Procedures'!$AW$50)</f>
        <v>0</v>
      </c>
      <c r="AZ55" s="40">
        <f>COUNTIFS('ICU patients'!$AK:$AK,'Stats - Procedures'!$W55,'ICU patients'!$AL:$AL,'Stats - Procedures'!$AW$50)</f>
        <v>0</v>
      </c>
    </row>
    <row r="56" spans="1:52" ht="14" x14ac:dyDescent="0.15">
      <c r="A56" s="42" t="s">
        <v>238</v>
      </c>
      <c r="B56" s="43">
        <f t="shared" si="9"/>
        <v>0</v>
      </c>
      <c r="C56" s="42">
        <f t="shared" si="10"/>
        <v>0</v>
      </c>
      <c r="D56" s="42">
        <f t="shared" si="11"/>
        <v>0</v>
      </c>
      <c r="E56" s="42">
        <f t="shared" si="12"/>
        <v>0</v>
      </c>
      <c r="F56" s="42">
        <f t="shared" si="13"/>
        <v>0</v>
      </c>
      <c r="G56" s="43">
        <f t="shared" si="14"/>
        <v>0</v>
      </c>
      <c r="W56" s="51" t="s">
        <v>238</v>
      </c>
      <c r="X56" s="52">
        <f>COUNTIFS('ICU patients'!$AE:$AE,'Stats - Procedures'!$W56)</f>
        <v>0</v>
      </c>
      <c r="Y56" s="52">
        <f>COUNTIFS('ICU patients'!$AG:$AG,'Stats - Procedures'!$W56)</f>
        <v>0</v>
      </c>
      <c r="Z56" s="52">
        <f>COUNTIFS('ICU patients'!$AI:$AI,'Stats - Procedures'!$W56)</f>
        <v>0</v>
      </c>
      <c r="AA56" s="52">
        <f>COUNTIFS('ICU patients'!$AK:$AK,'Stats - Procedures'!$W56)</f>
        <v>0</v>
      </c>
      <c r="AC56" s="40">
        <f>COUNTIFS('ICU patients'!$AE:$AE,'Stats - Procedures'!$W56,'ICU patients'!$AF:$AF,'Stats - Procedures'!$AC$50)</f>
        <v>0</v>
      </c>
      <c r="AD56" s="40">
        <f>COUNTIFS('ICU patients'!$AG:$AG,'Stats - Procedures'!$W56,'ICU patients'!$AH:$AH,'Stats - Procedures'!$AC$50)</f>
        <v>0</v>
      </c>
      <c r="AE56" s="40">
        <f>COUNTIFS('ICU patients'!$AI:$AI,'Stats - Procedures'!$W56,'ICU patients'!$AJ:$AJ,'Stats - Procedures'!$AC$50)</f>
        <v>0</v>
      </c>
      <c r="AF56" s="40">
        <f>COUNTIFS('ICU patients'!$AK:$AK,'Stats - Procedures'!$W56,'ICU patients'!$AL:$AL,'Stats - Procedures'!$AC$50)</f>
        <v>0</v>
      </c>
      <c r="AH56" s="40">
        <f>COUNTIFS('ICU patients'!$AE:$AE,'Stats - Procedures'!$W56,'ICU patients'!$AF:$AF,'Stats - Procedures'!$AH$50)</f>
        <v>0</v>
      </c>
      <c r="AI56" s="40">
        <f>COUNTIFS('ICU patients'!$AG:$AG,'Stats - Procedures'!$W56,'ICU patients'!$AH:$AH,'Stats - Procedures'!$AH$50)</f>
        <v>0</v>
      </c>
      <c r="AJ56" s="40">
        <f>COUNTIFS('ICU patients'!$AI:$AI,'Stats - Procedures'!$W56,'ICU patients'!$AJ:$AJ,'Stats - Procedures'!$AH$50)</f>
        <v>0</v>
      </c>
      <c r="AK56" s="40">
        <f>COUNTIFS('ICU patients'!$AK:$AK,'Stats - Procedures'!$W56,'ICU patients'!$AL:$AL,'Stats - Procedures'!$AH$50)</f>
        <v>0</v>
      </c>
      <c r="AM56" s="40">
        <f>COUNTIFS('ICU patients'!$AE:$AE,'Stats - Procedures'!$W56,'ICU patients'!$AF:$AF,'Stats - Procedures'!$AM$50)</f>
        <v>0</v>
      </c>
      <c r="AN56" s="40">
        <f>COUNTIFS('ICU patients'!$AG:$AG,'Stats - Procedures'!$W56,'ICU patients'!$AH:$AH,'Stats - Procedures'!$AM$50)</f>
        <v>0</v>
      </c>
      <c r="AO56" s="40">
        <f>COUNTIFS('ICU patients'!$AI:$AI,'Stats - Procedures'!$W56,'ICU patients'!$AJ:$AJ,'Stats - Procedures'!$AM$50)</f>
        <v>0</v>
      </c>
      <c r="AP56" s="40">
        <f>COUNTIFS('ICU patients'!$AK:$AK,'Stats - Procedures'!$W56,'ICU patients'!$AL:$AL,'Stats - Procedures'!$AM$50)</f>
        <v>0</v>
      </c>
      <c r="AR56" s="40">
        <f>COUNTIFS('ICU patients'!$AE:$AE,'Stats - Procedures'!$W56,'ICU patients'!$AF:$AF,'Stats - Procedures'!$AR$50)</f>
        <v>0</v>
      </c>
      <c r="AS56" s="40">
        <f>COUNTIFS('ICU patients'!$AG:$AG,'Stats - Procedures'!$W56,'ICU patients'!$AH:$AH,'Stats - Procedures'!$AR$50)</f>
        <v>0</v>
      </c>
      <c r="AT56" s="40">
        <f>COUNTIFS('ICU patients'!$AI:$AI,'Stats - Procedures'!$W56,'ICU patients'!$AJ:$AJ,'Stats - Procedures'!$AR$50)</f>
        <v>0</v>
      </c>
      <c r="AU56" s="40">
        <f>COUNTIFS('ICU patients'!$AK:$AK,'Stats - Procedures'!$W56,'ICU patients'!$AL:$AL,'Stats - Procedures'!$AR$50)</f>
        <v>0</v>
      </c>
      <c r="AW56" s="40">
        <f>COUNTIFS('ICU patients'!$AE:$AE,'Stats - Procedures'!$W56,'ICU patients'!$AF:$AF,'Stats - Procedures'!$AW$50)</f>
        <v>0</v>
      </c>
      <c r="AX56" s="40">
        <f>COUNTIFS('ICU patients'!$AG:$AG,'Stats - Procedures'!$W56,'ICU patients'!$AH:$AH,'Stats - Procedures'!$AW$50)</f>
        <v>0</v>
      </c>
      <c r="AY56" s="40">
        <f>COUNTIFS('ICU patients'!$AI:$AI,'Stats - Procedures'!$W56,'ICU patients'!$AJ:$AJ,'Stats - Procedures'!$AW$50)</f>
        <v>0</v>
      </c>
      <c r="AZ56" s="40">
        <f>COUNTIFS('ICU patients'!$AK:$AK,'Stats - Procedures'!$W56,'ICU patients'!$AL:$AL,'Stats - Procedures'!$AW$50)</f>
        <v>0</v>
      </c>
    </row>
    <row r="57" spans="1:52" ht="14" x14ac:dyDescent="0.15">
      <c r="A57" s="42" t="s">
        <v>239</v>
      </c>
      <c r="B57" s="43">
        <f t="shared" si="9"/>
        <v>0</v>
      </c>
      <c r="C57" s="42">
        <f t="shared" si="10"/>
        <v>0</v>
      </c>
      <c r="D57" s="42">
        <f t="shared" si="11"/>
        <v>0</v>
      </c>
      <c r="E57" s="42">
        <f t="shared" si="12"/>
        <v>0</v>
      </c>
      <c r="F57" s="42">
        <f t="shared" si="13"/>
        <v>0</v>
      </c>
      <c r="G57" s="43">
        <f t="shared" si="14"/>
        <v>0</v>
      </c>
      <c r="W57" s="51" t="s">
        <v>239</v>
      </c>
      <c r="X57" s="52">
        <f>COUNTIFS('ICU patients'!$AE:$AE,'Stats - Procedures'!$W57)</f>
        <v>0</v>
      </c>
      <c r="Y57" s="52">
        <f>COUNTIFS('ICU patients'!$AG:$AG,'Stats - Procedures'!$W57)</f>
        <v>0</v>
      </c>
      <c r="Z57" s="52">
        <f>COUNTIFS('ICU patients'!$AI:$AI,'Stats - Procedures'!$W57)</f>
        <v>0</v>
      </c>
      <c r="AA57" s="52">
        <f>COUNTIFS('ICU patients'!$AK:$AK,'Stats - Procedures'!$W57)</f>
        <v>0</v>
      </c>
      <c r="AC57" s="40">
        <f>COUNTIFS('ICU patients'!$AE:$AE,'Stats - Procedures'!$W57,'ICU patients'!$AF:$AF,'Stats - Procedures'!$AC$50)</f>
        <v>0</v>
      </c>
      <c r="AD57" s="40">
        <f>COUNTIFS('ICU patients'!$AG:$AG,'Stats - Procedures'!$W57,'ICU patients'!$AH:$AH,'Stats - Procedures'!$AC$50)</f>
        <v>0</v>
      </c>
      <c r="AE57" s="40">
        <f>COUNTIFS('ICU patients'!$AI:$AI,'Stats - Procedures'!$W57,'ICU patients'!$AJ:$AJ,'Stats - Procedures'!$AC$50)</f>
        <v>0</v>
      </c>
      <c r="AF57" s="40">
        <f>COUNTIFS('ICU patients'!$AK:$AK,'Stats - Procedures'!$W57,'ICU patients'!$AL:$AL,'Stats - Procedures'!$AC$50)</f>
        <v>0</v>
      </c>
      <c r="AH57" s="40">
        <f>COUNTIFS('ICU patients'!$AE:$AE,'Stats - Procedures'!$W57,'ICU patients'!$AF:$AF,'Stats - Procedures'!$AH$50)</f>
        <v>0</v>
      </c>
      <c r="AI57" s="40">
        <f>COUNTIFS('ICU patients'!$AG:$AG,'Stats - Procedures'!$W57,'ICU patients'!$AH:$AH,'Stats - Procedures'!$AH$50)</f>
        <v>0</v>
      </c>
      <c r="AJ57" s="40">
        <f>COUNTIFS('ICU patients'!$AI:$AI,'Stats - Procedures'!$W57,'ICU patients'!$AJ:$AJ,'Stats - Procedures'!$AH$50)</f>
        <v>0</v>
      </c>
      <c r="AK57" s="40">
        <f>COUNTIFS('ICU patients'!$AK:$AK,'Stats - Procedures'!$W57,'ICU patients'!$AL:$AL,'Stats - Procedures'!$AH$50)</f>
        <v>0</v>
      </c>
      <c r="AM57" s="40">
        <f>COUNTIFS('ICU patients'!$AE:$AE,'Stats - Procedures'!$W57,'ICU patients'!$AF:$AF,'Stats - Procedures'!$AM$50)</f>
        <v>0</v>
      </c>
      <c r="AN57" s="40">
        <f>COUNTIFS('ICU patients'!$AG:$AG,'Stats - Procedures'!$W57,'ICU patients'!$AH:$AH,'Stats - Procedures'!$AM$50)</f>
        <v>0</v>
      </c>
      <c r="AO57" s="40">
        <f>COUNTIFS('ICU patients'!$AI:$AI,'Stats - Procedures'!$W57,'ICU patients'!$AJ:$AJ,'Stats - Procedures'!$AM$50)</f>
        <v>0</v>
      </c>
      <c r="AP57" s="40">
        <f>COUNTIFS('ICU patients'!$AK:$AK,'Stats - Procedures'!$W57,'ICU patients'!$AL:$AL,'Stats - Procedures'!$AM$50)</f>
        <v>0</v>
      </c>
      <c r="AR57" s="40">
        <f>COUNTIFS('ICU patients'!$AE:$AE,'Stats - Procedures'!$W57,'ICU patients'!$AF:$AF,'Stats - Procedures'!$AR$50)</f>
        <v>0</v>
      </c>
      <c r="AS57" s="40">
        <f>COUNTIFS('ICU patients'!$AG:$AG,'Stats - Procedures'!$W57,'ICU patients'!$AH:$AH,'Stats - Procedures'!$AR$50)</f>
        <v>0</v>
      </c>
      <c r="AT57" s="40">
        <f>COUNTIFS('ICU patients'!$AI:$AI,'Stats - Procedures'!$W57,'ICU patients'!$AJ:$AJ,'Stats - Procedures'!$AR$50)</f>
        <v>0</v>
      </c>
      <c r="AU57" s="40">
        <f>COUNTIFS('ICU patients'!$AK:$AK,'Stats - Procedures'!$W57,'ICU patients'!$AL:$AL,'Stats - Procedures'!$AR$50)</f>
        <v>0</v>
      </c>
      <c r="AW57" s="40">
        <f>COUNTIFS('ICU patients'!$AE:$AE,'Stats - Procedures'!$W57,'ICU patients'!$AF:$AF,'Stats - Procedures'!$AW$50)</f>
        <v>0</v>
      </c>
      <c r="AX57" s="40">
        <f>COUNTIFS('ICU patients'!$AG:$AG,'Stats - Procedures'!$W57,'ICU patients'!$AH:$AH,'Stats - Procedures'!$AW$50)</f>
        <v>0</v>
      </c>
      <c r="AY57" s="40">
        <f>COUNTIFS('ICU patients'!$AI:$AI,'Stats - Procedures'!$W57,'ICU patients'!$AJ:$AJ,'Stats - Procedures'!$AW$50)</f>
        <v>0</v>
      </c>
      <c r="AZ57" s="40">
        <f>COUNTIFS('ICU patients'!$AK:$AK,'Stats - Procedures'!$W57,'ICU patients'!$AL:$AL,'Stats - Procedures'!$AW$50)</f>
        <v>0</v>
      </c>
    </row>
    <row r="58" spans="1:52" ht="14" x14ac:dyDescent="0.15">
      <c r="A58" s="42" t="s">
        <v>240</v>
      </c>
      <c r="B58" s="43">
        <f t="shared" si="9"/>
        <v>0</v>
      </c>
      <c r="C58" s="42">
        <f t="shared" si="10"/>
        <v>0</v>
      </c>
      <c r="D58" s="42">
        <f t="shared" si="11"/>
        <v>0</v>
      </c>
      <c r="E58" s="42">
        <f t="shared" si="12"/>
        <v>0</v>
      </c>
      <c r="F58" s="42">
        <f t="shared" si="13"/>
        <v>0</v>
      </c>
      <c r="G58" s="43">
        <f t="shared" si="14"/>
        <v>0</v>
      </c>
      <c r="W58" s="51" t="s">
        <v>240</v>
      </c>
      <c r="X58" s="52">
        <f>COUNTIFS('ICU patients'!$AE:$AE,'Stats - Procedures'!$W58)</f>
        <v>0</v>
      </c>
      <c r="Y58" s="52">
        <f>COUNTIFS('ICU patients'!$AG:$AG,'Stats - Procedures'!$W58)</f>
        <v>0</v>
      </c>
      <c r="Z58" s="52">
        <f>COUNTIFS('ICU patients'!$AI:$AI,'Stats - Procedures'!$W58)</f>
        <v>0</v>
      </c>
      <c r="AA58" s="52">
        <f>COUNTIFS('ICU patients'!$AK:$AK,'Stats - Procedures'!$W58)</f>
        <v>0</v>
      </c>
      <c r="AC58" s="40">
        <f>COUNTIFS('ICU patients'!$AE:$AE,'Stats - Procedures'!$W58,'ICU patients'!$AF:$AF,'Stats - Procedures'!$AC$50)</f>
        <v>0</v>
      </c>
      <c r="AD58" s="40">
        <f>COUNTIFS('ICU patients'!$AG:$AG,'Stats - Procedures'!$W58,'ICU patients'!$AH:$AH,'Stats - Procedures'!$AC$50)</f>
        <v>0</v>
      </c>
      <c r="AE58" s="40">
        <f>COUNTIFS('ICU patients'!$AI:$AI,'Stats - Procedures'!$W58,'ICU patients'!$AJ:$AJ,'Stats - Procedures'!$AC$50)</f>
        <v>0</v>
      </c>
      <c r="AF58" s="40">
        <f>COUNTIFS('ICU patients'!$AK:$AK,'Stats - Procedures'!$W58,'ICU patients'!$AL:$AL,'Stats - Procedures'!$AC$50)</f>
        <v>0</v>
      </c>
      <c r="AH58" s="40">
        <f>COUNTIFS('ICU patients'!$AE:$AE,'Stats - Procedures'!$W58,'ICU patients'!$AF:$AF,'Stats - Procedures'!$AH$50)</f>
        <v>0</v>
      </c>
      <c r="AI58" s="40">
        <f>COUNTIFS('ICU patients'!$AG:$AG,'Stats - Procedures'!$W58,'ICU patients'!$AH:$AH,'Stats - Procedures'!$AH$50)</f>
        <v>0</v>
      </c>
      <c r="AJ58" s="40">
        <f>COUNTIFS('ICU patients'!$AI:$AI,'Stats - Procedures'!$W58,'ICU patients'!$AJ:$AJ,'Stats - Procedures'!$AH$50)</f>
        <v>0</v>
      </c>
      <c r="AK58" s="40">
        <f>COUNTIFS('ICU patients'!$AK:$AK,'Stats - Procedures'!$W58,'ICU patients'!$AL:$AL,'Stats - Procedures'!$AH$50)</f>
        <v>0</v>
      </c>
      <c r="AM58" s="40">
        <f>COUNTIFS('ICU patients'!$AE:$AE,'Stats - Procedures'!$W58,'ICU patients'!$AF:$AF,'Stats - Procedures'!$AM$50)</f>
        <v>0</v>
      </c>
      <c r="AN58" s="40">
        <f>COUNTIFS('ICU patients'!$AG:$AG,'Stats - Procedures'!$W58,'ICU patients'!$AH:$AH,'Stats - Procedures'!$AM$50)</f>
        <v>0</v>
      </c>
      <c r="AO58" s="40">
        <f>COUNTIFS('ICU patients'!$AI:$AI,'Stats - Procedures'!$W58,'ICU patients'!$AJ:$AJ,'Stats - Procedures'!$AM$50)</f>
        <v>0</v>
      </c>
      <c r="AP58" s="40">
        <f>COUNTIFS('ICU patients'!$AK:$AK,'Stats - Procedures'!$W58,'ICU patients'!$AL:$AL,'Stats - Procedures'!$AM$50)</f>
        <v>0</v>
      </c>
      <c r="AR58" s="40">
        <f>COUNTIFS('ICU patients'!$AE:$AE,'Stats - Procedures'!$W58,'ICU patients'!$AF:$AF,'Stats - Procedures'!$AR$50)</f>
        <v>0</v>
      </c>
      <c r="AS58" s="40">
        <f>COUNTIFS('ICU patients'!$AG:$AG,'Stats - Procedures'!$W58,'ICU patients'!$AH:$AH,'Stats - Procedures'!$AR$50)</f>
        <v>0</v>
      </c>
      <c r="AT58" s="40">
        <f>COUNTIFS('ICU patients'!$AI:$AI,'Stats - Procedures'!$W58,'ICU patients'!$AJ:$AJ,'Stats - Procedures'!$AR$50)</f>
        <v>0</v>
      </c>
      <c r="AU58" s="40">
        <f>COUNTIFS('ICU patients'!$AK:$AK,'Stats - Procedures'!$W58,'ICU patients'!$AL:$AL,'Stats - Procedures'!$AR$50)</f>
        <v>0</v>
      </c>
      <c r="AW58" s="40">
        <f>COUNTIFS('ICU patients'!$AE:$AE,'Stats - Procedures'!$W58,'ICU patients'!$AF:$AF,'Stats - Procedures'!$AW$50)</f>
        <v>0</v>
      </c>
      <c r="AX58" s="40">
        <f>COUNTIFS('ICU patients'!$AG:$AG,'Stats - Procedures'!$W58,'ICU patients'!$AH:$AH,'Stats - Procedures'!$AW$50)</f>
        <v>0</v>
      </c>
      <c r="AY58" s="40">
        <f>COUNTIFS('ICU patients'!$AI:$AI,'Stats - Procedures'!$W58,'ICU patients'!$AJ:$AJ,'Stats - Procedures'!$AW$50)</f>
        <v>0</v>
      </c>
      <c r="AZ58" s="40">
        <f>COUNTIFS('ICU patients'!$AK:$AK,'Stats - Procedures'!$W58,'ICU patients'!$AL:$AL,'Stats - Procedures'!$AW$50)</f>
        <v>0</v>
      </c>
    </row>
    <row r="59" spans="1:52" ht="14" x14ac:dyDescent="0.15">
      <c r="A59" s="42" t="s">
        <v>241</v>
      </c>
      <c r="B59" s="43">
        <f t="shared" si="9"/>
        <v>0</v>
      </c>
      <c r="C59" s="42">
        <f t="shared" si="10"/>
        <v>0</v>
      </c>
      <c r="D59" s="42">
        <f t="shared" si="11"/>
        <v>0</v>
      </c>
      <c r="E59" s="42">
        <f t="shared" si="12"/>
        <v>0</v>
      </c>
      <c r="F59" s="42">
        <f t="shared" si="13"/>
        <v>0</v>
      </c>
      <c r="G59" s="43">
        <f t="shared" si="14"/>
        <v>0</v>
      </c>
      <c r="W59" s="51" t="s">
        <v>269</v>
      </c>
      <c r="X59" s="52">
        <f>COUNTIFS('ICU patients'!$AE:$AE,'Stats - Procedures'!$W59)</f>
        <v>0</v>
      </c>
      <c r="Y59" s="52">
        <f>COUNTIFS('ICU patients'!$AG:$AG,'Stats - Procedures'!$W59)</f>
        <v>0</v>
      </c>
      <c r="Z59" s="52">
        <f>COUNTIFS('ICU patients'!$AI:$AI,'Stats - Procedures'!$W59)</f>
        <v>0</v>
      </c>
      <c r="AA59" s="52">
        <f>COUNTIFS('ICU patients'!$AK:$AK,'Stats - Procedures'!$W59)</f>
        <v>0</v>
      </c>
      <c r="AC59" s="40">
        <f>COUNTIFS('ICU patients'!$AE:$AE,'Stats - Procedures'!$W59,'ICU patients'!$AF:$AF,'Stats - Procedures'!$AC$50)</f>
        <v>0</v>
      </c>
      <c r="AD59" s="40">
        <f>COUNTIFS('ICU patients'!$AG:$AG,'Stats - Procedures'!$W59,'ICU patients'!$AH:$AH,'Stats - Procedures'!$AC$50)</f>
        <v>0</v>
      </c>
      <c r="AE59" s="40">
        <f>COUNTIFS('ICU patients'!$AI:$AI,'Stats - Procedures'!$W59,'ICU patients'!$AJ:$AJ,'Stats - Procedures'!$AC$50)</f>
        <v>0</v>
      </c>
      <c r="AF59" s="40">
        <f>COUNTIFS('ICU patients'!$AK:$AK,'Stats - Procedures'!$W59,'ICU patients'!$AL:$AL,'Stats - Procedures'!$AC$50)</f>
        <v>0</v>
      </c>
      <c r="AH59" s="40">
        <f>COUNTIFS('ICU patients'!$AE:$AE,'Stats - Procedures'!$W59,'ICU patients'!$AF:$AF,'Stats - Procedures'!$AH$50)</f>
        <v>0</v>
      </c>
      <c r="AI59" s="40">
        <f>COUNTIFS('ICU patients'!$AG:$AG,'Stats - Procedures'!$W59,'ICU patients'!$AH:$AH,'Stats - Procedures'!$AH$50)</f>
        <v>0</v>
      </c>
      <c r="AJ59" s="40">
        <f>COUNTIFS('ICU patients'!$AI:$AI,'Stats - Procedures'!$W59,'ICU patients'!$AJ:$AJ,'Stats - Procedures'!$AH$50)</f>
        <v>0</v>
      </c>
      <c r="AK59" s="40">
        <f>COUNTIFS('ICU patients'!$AK:$AK,'Stats - Procedures'!$W59,'ICU patients'!$AL:$AL,'Stats - Procedures'!$AH$50)</f>
        <v>0</v>
      </c>
      <c r="AM59" s="40">
        <f>COUNTIFS('ICU patients'!$AE:$AE,'Stats - Procedures'!$W59,'ICU patients'!$AF:$AF,'Stats - Procedures'!$AM$50)</f>
        <v>0</v>
      </c>
      <c r="AN59" s="40">
        <f>COUNTIFS('ICU patients'!$AG:$AG,'Stats - Procedures'!$W59,'ICU patients'!$AH:$AH,'Stats - Procedures'!$AM$50)</f>
        <v>0</v>
      </c>
      <c r="AO59" s="40">
        <f>COUNTIFS('ICU patients'!$AI:$AI,'Stats - Procedures'!$W59,'ICU patients'!$AJ:$AJ,'Stats - Procedures'!$AM$50)</f>
        <v>0</v>
      </c>
      <c r="AP59" s="40">
        <f>COUNTIFS('ICU patients'!$AK:$AK,'Stats - Procedures'!$W59,'ICU patients'!$AL:$AL,'Stats - Procedures'!$AM$50)</f>
        <v>0</v>
      </c>
      <c r="AR59" s="40">
        <f>COUNTIFS('ICU patients'!$AE:$AE,'Stats - Procedures'!$W59,'ICU patients'!$AF:$AF,'Stats - Procedures'!$AR$50)</f>
        <v>0</v>
      </c>
      <c r="AS59" s="40">
        <f>COUNTIFS('ICU patients'!$AG:$AG,'Stats - Procedures'!$W59,'ICU patients'!$AH:$AH,'Stats - Procedures'!$AR$50)</f>
        <v>0</v>
      </c>
      <c r="AT59" s="40">
        <f>COUNTIFS('ICU patients'!$AI:$AI,'Stats - Procedures'!$W59,'ICU patients'!$AJ:$AJ,'Stats - Procedures'!$AR$50)</f>
        <v>0</v>
      </c>
      <c r="AU59" s="40">
        <f>COUNTIFS('ICU patients'!$AK:$AK,'Stats - Procedures'!$W59,'ICU patients'!$AL:$AL,'Stats - Procedures'!$AR$50)</f>
        <v>0</v>
      </c>
      <c r="AW59" s="40">
        <f>COUNTIFS('ICU patients'!$AE:$AE,'Stats - Procedures'!$W59,'ICU patients'!$AF:$AF,'Stats - Procedures'!$AW$50)</f>
        <v>0</v>
      </c>
      <c r="AX59" s="40">
        <f>COUNTIFS('ICU patients'!$AG:$AG,'Stats - Procedures'!$W59,'ICU patients'!$AH:$AH,'Stats - Procedures'!$AW$50)</f>
        <v>0</v>
      </c>
      <c r="AY59" s="40">
        <f>COUNTIFS('ICU patients'!$AI:$AI,'Stats - Procedures'!$W59,'ICU patients'!$AJ:$AJ,'Stats - Procedures'!$AW$50)</f>
        <v>0</v>
      </c>
      <c r="AZ59" s="40">
        <f>COUNTIFS('ICU patients'!$AK:$AK,'Stats - Procedures'!$W59,'ICU patients'!$AL:$AL,'Stats - Procedures'!$AW$50)</f>
        <v>0</v>
      </c>
    </row>
    <row r="60" spans="1:52" ht="14" x14ac:dyDescent="0.15">
      <c r="A60" s="42" t="s">
        <v>145</v>
      </c>
      <c r="B60" s="43">
        <f t="shared" si="9"/>
        <v>0</v>
      </c>
      <c r="C60" s="42">
        <f t="shared" si="10"/>
        <v>0</v>
      </c>
      <c r="D60" s="42">
        <f t="shared" si="11"/>
        <v>0</v>
      </c>
      <c r="E60" s="42">
        <f t="shared" si="12"/>
        <v>0</v>
      </c>
      <c r="F60" s="42">
        <f t="shared" si="13"/>
        <v>0</v>
      </c>
      <c r="G60" s="43">
        <f t="shared" si="14"/>
        <v>0</v>
      </c>
      <c r="W60" s="51" t="s">
        <v>145</v>
      </c>
      <c r="X60" s="52">
        <f>COUNTIFS('ICU patients'!$AE:$AE,'Stats - Procedures'!$W60)</f>
        <v>0</v>
      </c>
      <c r="Y60" s="52">
        <f>COUNTIFS('ICU patients'!$AG:$AG,'Stats - Procedures'!$W60)</f>
        <v>0</v>
      </c>
      <c r="Z60" s="52">
        <f>COUNTIFS('ICU patients'!$AI:$AI,'Stats - Procedures'!$W60)</f>
        <v>0</v>
      </c>
      <c r="AA60" s="52">
        <f>COUNTIFS('ICU patients'!$AK:$AK,'Stats - Procedures'!$W60)</f>
        <v>0</v>
      </c>
      <c r="AC60" s="40">
        <f>COUNTIFS('ICU patients'!$AE:$AE,'Stats - Procedures'!$W60,'ICU patients'!$AF:$AF,'Stats - Procedures'!$AC$50)</f>
        <v>0</v>
      </c>
      <c r="AD60" s="40">
        <f>COUNTIFS('ICU patients'!$AG:$AG,'Stats - Procedures'!$W60,'ICU patients'!$AH:$AH,'Stats - Procedures'!$AC$50)</f>
        <v>0</v>
      </c>
      <c r="AE60" s="40">
        <f>COUNTIFS('ICU patients'!$AI:$AI,'Stats - Procedures'!$W60,'ICU patients'!$AJ:$AJ,'Stats - Procedures'!$AC$50)</f>
        <v>0</v>
      </c>
      <c r="AF60" s="40">
        <f>COUNTIFS('ICU patients'!$AK:$AK,'Stats - Procedures'!$W60,'ICU patients'!$AL:$AL,'Stats - Procedures'!$AC$50)</f>
        <v>0</v>
      </c>
      <c r="AH60" s="40">
        <f>COUNTIFS('ICU patients'!$AE:$AE,'Stats - Procedures'!$W60,'ICU patients'!$AF:$AF,'Stats - Procedures'!$AH$50)</f>
        <v>0</v>
      </c>
      <c r="AI60" s="40">
        <f>COUNTIFS('ICU patients'!$AG:$AG,'Stats - Procedures'!$W60,'ICU patients'!$AH:$AH,'Stats - Procedures'!$AH$50)</f>
        <v>0</v>
      </c>
      <c r="AJ60" s="40">
        <f>COUNTIFS('ICU patients'!$AI:$AI,'Stats - Procedures'!$W60,'ICU patients'!$AJ:$AJ,'Stats - Procedures'!$AH$50)</f>
        <v>0</v>
      </c>
      <c r="AK60" s="40">
        <f>COUNTIFS('ICU patients'!$AK:$AK,'Stats - Procedures'!$W60,'ICU patients'!$AL:$AL,'Stats - Procedures'!$AH$50)</f>
        <v>0</v>
      </c>
      <c r="AM60" s="40">
        <f>COUNTIFS('ICU patients'!$AE:$AE,'Stats - Procedures'!$W60,'ICU patients'!$AF:$AF,'Stats - Procedures'!$AM$50)</f>
        <v>0</v>
      </c>
      <c r="AN60" s="40">
        <f>COUNTIFS('ICU patients'!$AG:$AG,'Stats - Procedures'!$W60,'ICU patients'!$AH:$AH,'Stats - Procedures'!$AM$50)</f>
        <v>0</v>
      </c>
      <c r="AO60" s="40">
        <f>COUNTIFS('ICU patients'!$AI:$AI,'Stats - Procedures'!$W60,'ICU patients'!$AJ:$AJ,'Stats - Procedures'!$AM$50)</f>
        <v>0</v>
      </c>
      <c r="AP60" s="40">
        <f>COUNTIFS('ICU patients'!$AK:$AK,'Stats - Procedures'!$W60,'ICU patients'!$AL:$AL,'Stats - Procedures'!$AM$50)</f>
        <v>0</v>
      </c>
      <c r="AR60" s="40">
        <f>COUNTIFS('ICU patients'!$AE:$AE,'Stats - Procedures'!$W60,'ICU patients'!$AF:$AF,'Stats - Procedures'!$AR$50)</f>
        <v>0</v>
      </c>
      <c r="AS60" s="40">
        <f>COUNTIFS('ICU patients'!$AG:$AG,'Stats - Procedures'!$W60,'ICU patients'!$AH:$AH,'Stats - Procedures'!$AR$50)</f>
        <v>0</v>
      </c>
      <c r="AT60" s="40">
        <f>COUNTIFS('ICU patients'!$AI:$AI,'Stats - Procedures'!$W60,'ICU patients'!$AJ:$AJ,'Stats - Procedures'!$AR$50)</f>
        <v>0</v>
      </c>
      <c r="AU60" s="40">
        <f>COUNTIFS('ICU patients'!$AK:$AK,'Stats - Procedures'!$W60,'ICU patients'!$AL:$AL,'Stats - Procedures'!$AR$50)</f>
        <v>0</v>
      </c>
      <c r="AW60" s="40">
        <f>COUNTIFS('ICU patients'!$AE:$AE,'Stats - Procedures'!$W60,'ICU patients'!$AF:$AF,'Stats - Procedures'!$AW$50)</f>
        <v>0</v>
      </c>
      <c r="AX60" s="40">
        <f>COUNTIFS('ICU patients'!$AG:$AG,'Stats - Procedures'!$W60,'ICU patients'!$AH:$AH,'Stats - Procedures'!$AW$50)</f>
        <v>0</v>
      </c>
      <c r="AY60" s="40">
        <f>COUNTIFS('ICU patients'!$AI:$AI,'Stats - Procedures'!$W60,'ICU patients'!$AJ:$AJ,'Stats - Procedures'!$AW$50)</f>
        <v>0</v>
      </c>
      <c r="AZ60" s="40">
        <f>COUNTIFS('ICU patients'!$AK:$AK,'Stats - Procedures'!$W60,'ICU patients'!$AL:$AL,'Stats - Procedures'!$AW$50)</f>
        <v>0</v>
      </c>
    </row>
    <row r="61" spans="1:52" ht="14" x14ac:dyDescent="0.15">
      <c r="A61" s="42" t="s">
        <v>242</v>
      </c>
      <c r="B61" s="43">
        <f t="shared" si="9"/>
        <v>0</v>
      </c>
      <c r="C61" s="42">
        <f t="shared" si="10"/>
        <v>0</v>
      </c>
      <c r="D61" s="42">
        <f t="shared" si="11"/>
        <v>0</v>
      </c>
      <c r="E61" s="42">
        <f t="shared" si="12"/>
        <v>0</v>
      </c>
      <c r="F61" s="42">
        <f t="shared" si="13"/>
        <v>0</v>
      </c>
      <c r="G61" s="43">
        <f t="shared" si="14"/>
        <v>0</v>
      </c>
      <c r="W61" s="51" t="s">
        <v>242</v>
      </c>
      <c r="X61" s="52">
        <f>COUNTIFS('ICU patients'!$AE:$AE,'Stats - Procedures'!$W61)</f>
        <v>0</v>
      </c>
      <c r="Y61" s="52">
        <f>COUNTIFS('ICU patients'!$AG:$AG,'Stats - Procedures'!$W61)</f>
        <v>0</v>
      </c>
      <c r="Z61" s="52">
        <f>COUNTIFS('ICU patients'!$AI:$AI,'Stats - Procedures'!$W61)</f>
        <v>0</v>
      </c>
      <c r="AA61" s="52">
        <f>COUNTIFS('ICU patients'!$AK:$AK,'Stats - Procedures'!$W61)</f>
        <v>0</v>
      </c>
      <c r="AC61" s="40">
        <f>COUNTIFS('ICU patients'!$AE:$AE,'Stats - Procedures'!$W61,'ICU patients'!$AF:$AF,'Stats - Procedures'!$AC$50)</f>
        <v>0</v>
      </c>
      <c r="AD61" s="40">
        <f>COUNTIFS('ICU patients'!$AG:$AG,'Stats - Procedures'!$W61,'ICU patients'!$AH:$AH,'Stats - Procedures'!$AC$50)</f>
        <v>0</v>
      </c>
      <c r="AE61" s="40">
        <f>COUNTIFS('ICU patients'!$AI:$AI,'Stats - Procedures'!$W61,'ICU patients'!$AJ:$AJ,'Stats - Procedures'!$AC$50)</f>
        <v>0</v>
      </c>
      <c r="AF61" s="40">
        <f>COUNTIFS('ICU patients'!$AK:$AK,'Stats - Procedures'!$W61,'ICU patients'!$AL:$AL,'Stats - Procedures'!$AC$50)</f>
        <v>0</v>
      </c>
      <c r="AH61" s="40">
        <f>COUNTIFS('ICU patients'!$AE:$AE,'Stats - Procedures'!$W61,'ICU patients'!$AF:$AF,'Stats - Procedures'!$AH$50)</f>
        <v>0</v>
      </c>
      <c r="AI61" s="40">
        <f>COUNTIFS('ICU patients'!$AG:$AG,'Stats - Procedures'!$W61,'ICU patients'!$AH:$AH,'Stats - Procedures'!$AH$50)</f>
        <v>0</v>
      </c>
      <c r="AJ61" s="40">
        <f>COUNTIFS('ICU patients'!$AI:$AI,'Stats - Procedures'!$W61,'ICU patients'!$AJ:$AJ,'Stats - Procedures'!$AH$50)</f>
        <v>0</v>
      </c>
      <c r="AK61" s="40">
        <f>COUNTIFS('ICU patients'!$AK:$AK,'Stats - Procedures'!$W61,'ICU patients'!$AL:$AL,'Stats - Procedures'!$AH$50)</f>
        <v>0</v>
      </c>
      <c r="AM61" s="40">
        <f>COUNTIFS('ICU patients'!$AE:$AE,'Stats - Procedures'!$W61,'ICU patients'!$AF:$AF,'Stats - Procedures'!$AM$50)</f>
        <v>0</v>
      </c>
      <c r="AN61" s="40">
        <f>COUNTIFS('ICU patients'!$AG:$AG,'Stats - Procedures'!$W61,'ICU patients'!$AH:$AH,'Stats - Procedures'!$AM$50)</f>
        <v>0</v>
      </c>
      <c r="AO61" s="40">
        <f>COUNTIFS('ICU patients'!$AI:$AI,'Stats - Procedures'!$W61,'ICU patients'!$AJ:$AJ,'Stats - Procedures'!$AM$50)</f>
        <v>0</v>
      </c>
      <c r="AP61" s="40">
        <f>COUNTIFS('ICU patients'!$AK:$AK,'Stats - Procedures'!$W61,'ICU patients'!$AL:$AL,'Stats - Procedures'!$AM$50)</f>
        <v>0</v>
      </c>
      <c r="AR61" s="40">
        <f>COUNTIFS('ICU patients'!$AE:$AE,'Stats - Procedures'!$W61,'ICU patients'!$AF:$AF,'Stats - Procedures'!$AR$50)</f>
        <v>0</v>
      </c>
      <c r="AS61" s="40">
        <f>COUNTIFS('ICU patients'!$AG:$AG,'Stats - Procedures'!$W61,'ICU patients'!$AH:$AH,'Stats - Procedures'!$AR$50)</f>
        <v>0</v>
      </c>
      <c r="AT61" s="40">
        <f>COUNTIFS('ICU patients'!$AI:$AI,'Stats - Procedures'!$W61,'ICU patients'!$AJ:$AJ,'Stats - Procedures'!$AR$50)</f>
        <v>0</v>
      </c>
      <c r="AU61" s="40">
        <f>COUNTIFS('ICU patients'!$AK:$AK,'Stats - Procedures'!$W61,'ICU patients'!$AL:$AL,'Stats - Procedures'!$AR$50)</f>
        <v>0</v>
      </c>
      <c r="AW61" s="40">
        <f>COUNTIFS('ICU patients'!$AE:$AE,'Stats - Procedures'!$W61,'ICU patients'!$AF:$AF,'Stats - Procedures'!$AW$50)</f>
        <v>0</v>
      </c>
      <c r="AX61" s="40">
        <f>COUNTIFS('ICU patients'!$AG:$AG,'Stats - Procedures'!$W61,'ICU patients'!$AH:$AH,'Stats - Procedures'!$AW$50)</f>
        <v>0</v>
      </c>
      <c r="AY61" s="40">
        <f>COUNTIFS('ICU patients'!$AI:$AI,'Stats - Procedures'!$W61,'ICU patients'!$AJ:$AJ,'Stats - Procedures'!$AW$50)</f>
        <v>0</v>
      </c>
      <c r="AZ61" s="40">
        <f>COUNTIFS('ICU patients'!$AK:$AK,'Stats - Procedures'!$W61,'ICU patients'!$AL:$AL,'Stats - Procedures'!$AW$50)</f>
        <v>0</v>
      </c>
    </row>
    <row r="62" spans="1:52" ht="14" x14ac:dyDescent="0.15">
      <c r="A62" s="42" t="s">
        <v>243</v>
      </c>
      <c r="B62" s="43">
        <f t="shared" si="9"/>
        <v>0</v>
      </c>
      <c r="C62" s="42">
        <f t="shared" si="10"/>
        <v>0</v>
      </c>
      <c r="D62" s="42">
        <f t="shared" si="11"/>
        <v>0</v>
      </c>
      <c r="E62" s="42">
        <f t="shared" si="12"/>
        <v>0</v>
      </c>
      <c r="F62" s="42">
        <f t="shared" si="13"/>
        <v>0</v>
      </c>
      <c r="G62" s="43">
        <f t="shared" si="14"/>
        <v>0</v>
      </c>
      <c r="W62" s="51" t="s">
        <v>243</v>
      </c>
      <c r="X62" s="52">
        <f>COUNTIFS('ICU patients'!$AE:$AE,'Stats - Procedures'!$W62)</f>
        <v>0</v>
      </c>
      <c r="Y62" s="52">
        <f>COUNTIFS('ICU patients'!$AG:$AG,'Stats - Procedures'!$W62)</f>
        <v>0</v>
      </c>
      <c r="Z62" s="52">
        <f>COUNTIFS('ICU patients'!$AI:$AI,'Stats - Procedures'!$W62)</f>
        <v>0</v>
      </c>
      <c r="AA62" s="52">
        <f>COUNTIFS('ICU patients'!$AK:$AK,'Stats - Procedures'!$W62)</f>
        <v>0</v>
      </c>
      <c r="AC62" s="40">
        <f>COUNTIFS('ICU patients'!$AE:$AE,'Stats - Procedures'!$W62,'ICU patients'!$AF:$AF,'Stats - Procedures'!$AC$50)</f>
        <v>0</v>
      </c>
      <c r="AD62" s="40">
        <f>COUNTIFS('ICU patients'!$AG:$AG,'Stats - Procedures'!$W62,'ICU patients'!$AH:$AH,'Stats - Procedures'!$AC$50)</f>
        <v>0</v>
      </c>
      <c r="AE62" s="40">
        <f>COUNTIFS('ICU patients'!$AI:$AI,'Stats - Procedures'!$W62,'ICU patients'!$AJ:$AJ,'Stats - Procedures'!$AC$50)</f>
        <v>0</v>
      </c>
      <c r="AF62" s="40">
        <f>COUNTIFS('ICU patients'!$AK:$AK,'Stats - Procedures'!$W62,'ICU patients'!$AL:$AL,'Stats - Procedures'!$AC$50)</f>
        <v>0</v>
      </c>
      <c r="AH62" s="40">
        <f>COUNTIFS('ICU patients'!$AE:$AE,'Stats - Procedures'!$W62,'ICU patients'!$AF:$AF,'Stats - Procedures'!$AH$50)</f>
        <v>0</v>
      </c>
      <c r="AI62" s="40">
        <f>COUNTIFS('ICU patients'!$AG:$AG,'Stats - Procedures'!$W62,'ICU patients'!$AH:$AH,'Stats - Procedures'!$AH$50)</f>
        <v>0</v>
      </c>
      <c r="AJ62" s="40">
        <f>COUNTIFS('ICU patients'!$AI:$AI,'Stats - Procedures'!$W62,'ICU patients'!$AJ:$AJ,'Stats - Procedures'!$AH$50)</f>
        <v>0</v>
      </c>
      <c r="AK62" s="40">
        <f>COUNTIFS('ICU patients'!$AK:$AK,'Stats - Procedures'!$W62,'ICU patients'!$AL:$AL,'Stats - Procedures'!$AH$50)</f>
        <v>0</v>
      </c>
      <c r="AM62" s="40">
        <f>COUNTIFS('ICU patients'!$AE:$AE,'Stats - Procedures'!$W62,'ICU patients'!$AF:$AF,'Stats - Procedures'!$AM$50)</f>
        <v>0</v>
      </c>
      <c r="AN62" s="40">
        <f>COUNTIFS('ICU patients'!$AG:$AG,'Stats - Procedures'!$W62,'ICU patients'!$AH:$AH,'Stats - Procedures'!$AM$50)</f>
        <v>0</v>
      </c>
      <c r="AO62" s="40">
        <f>COUNTIFS('ICU patients'!$AI:$AI,'Stats - Procedures'!$W62,'ICU patients'!$AJ:$AJ,'Stats - Procedures'!$AM$50)</f>
        <v>0</v>
      </c>
      <c r="AP62" s="40">
        <f>COUNTIFS('ICU patients'!$AK:$AK,'Stats - Procedures'!$W62,'ICU patients'!$AL:$AL,'Stats - Procedures'!$AM$50)</f>
        <v>0</v>
      </c>
      <c r="AR62" s="40">
        <f>COUNTIFS('ICU patients'!$AE:$AE,'Stats - Procedures'!$W62,'ICU patients'!$AF:$AF,'Stats - Procedures'!$AR$50)</f>
        <v>0</v>
      </c>
      <c r="AS62" s="40">
        <f>COUNTIFS('ICU patients'!$AG:$AG,'Stats - Procedures'!$W62,'ICU patients'!$AH:$AH,'Stats - Procedures'!$AR$50)</f>
        <v>0</v>
      </c>
      <c r="AT62" s="40">
        <f>COUNTIFS('ICU patients'!$AI:$AI,'Stats - Procedures'!$W62,'ICU patients'!$AJ:$AJ,'Stats - Procedures'!$AR$50)</f>
        <v>0</v>
      </c>
      <c r="AU62" s="40">
        <f>COUNTIFS('ICU patients'!$AK:$AK,'Stats - Procedures'!$W62,'ICU patients'!$AL:$AL,'Stats - Procedures'!$AR$50)</f>
        <v>0</v>
      </c>
      <c r="AW62" s="40">
        <f>COUNTIFS('ICU patients'!$AE:$AE,'Stats - Procedures'!$W62,'ICU patients'!$AF:$AF,'Stats - Procedures'!$AW$50)</f>
        <v>0</v>
      </c>
      <c r="AX62" s="40">
        <f>COUNTIFS('ICU patients'!$AG:$AG,'Stats - Procedures'!$W62,'ICU patients'!$AH:$AH,'Stats - Procedures'!$AW$50)</f>
        <v>0</v>
      </c>
      <c r="AY62" s="40">
        <f>COUNTIFS('ICU patients'!$AI:$AI,'Stats - Procedures'!$W62,'ICU patients'!$AJ:$AJ,'Stats - Procedures'!$AW$50)</f>
        <v>0</v>
      </c>
      <c r="AZ62" s="40">
        <f>COUNTIFS('ICU patients'!$AK:$AK,'Stats - Procedures'!$W62,'ICU patients'!$AL:$AL,'Stats - Procedures'!$AW$50)</f>
        <v>0</v>
      </c>
    </row>
    <row r="63" spans="1:52" ht="14" x14ac:dyDescent="0.15">
      <c r="A63" s="42" t="s">
        <v>244</v>
      </c>
      <c r="B63" s="43">
        <f t="shared" si="9"/>
        <v>0</v>
      </c>
      <c r="C63" s="42">
        <f t="shared" si="10"/>
        <v>0</v>
      </c>
      <c r="D63" s="42">
        <f t="shared" si="11"/>
        <v>0</v>
      </c>
      <c r="E63" s="42">
        <f t="shared" si="12"/>
        <v>0</v>
      </c>
      <c r="F63" s="42">
        <f t="shared" si="13"/>
        <v>0</v>
      </c>
      <c r="G63" s="43">
        <f t="shared" si="14"/>
        <v>0</v>
      </c>
      <c r="W63" s="51" t="s">
        <v>244</v>
      </c>
      <c r="X63" s="52">
        <f>COUNTIFS('ICU patients'!$AE:$AE,'Stats - Procedures'!$W63)</f>
        <v>0</v>
      </c>
      <c r="Y63" s="52">
        <f>COUNTIFS('ICU patients'!$AG:$AG,'Stats - Procedures'!$W63)</f>
        <v>0</v>
      </c>
      <c r="Z63" s="52">
        <f>COUNTIFS('ICU patients'!$AI:$AI,'Stats - Procedures'!$W63)</f>
        <v>0</v>
      </c>
      <c r="AA63" s="52">
        <f>COUNTIFS('ICU patients'!$AK:$AK,'Stats - Procedures'!$W63)</f>
        <v>0</v>
      </c>
      <c r="AC63" s="40">
        <f>COUNTIFS('ICU patients'!$AE:$AE,'Stats - Procedures'!$W63,'ICU patients'!$AF:$AF,'Stats - Procedures'!$AC$50)</f>
        <v>0</v>
      </c>
      <c r="AD63" s="40">
        <f>COUNTIFS('ICU patients'!$AG:$AG,'Stats - Procedures'!$W63,'ICU patients'!$AH:$AH,'Stats - Procedures'!$AC$50)</f>
        <v>0</v>
      </c>
      <c r="AE63" s="40">
        <f>COUNTIFS('ICU patients'!$AI:$AI,'Stats - Procedures'!$W63,'ICU patients'!$AJ:$AJ,'Stats - Procedures'!$AC$50)</f>
        <v>0</v>
      </c>
      <c r="AF63" s="40">
        <f>COUNTIFS('ICU patients'!$AK:$AK,'Stats - Procedures'!$W63,'ICU patients'!$AL:$AL,'Stats - Procedures'!$AC$50)</f>
        <v>0</v>
      </c>
      <c r="AH63" s="40">
        <f>COUNTIFS('ICU patients'!$AE:$AE,'Stats - Procedures'!$W63,'ICU patients'!$AF:$AF,'Stats - Procedures'!$AH$50)</f>
        <v>0</v>
      </c>
      <c r="AI63" s="40">
        <f>COUNTIFS('ICU patients'!$AG:$AG,'Stats - Procedures'!$W63,'ICU patients'!$AH:$AH,'Stats - Procedures'!$AH$50)</f>
        <v>0</v>
      </c>
      <c r="AJ63" s="40">
        <f>COUNTIFS('ICU patients'!$AI:$AI,'Stats - Procedures'!$W63,'ICU patients'!$AJ:$AJ,'Stats - Procedures'!$AH$50)</f>
        <v>0</v>
      </c>
      <c r="AK63" s="40">
        <f>COUNTIFS('ICU patients'!$AK:$AK,'Stats - Procedures'!$W63,'ICU patients'!$AL:$AL,'Stats - Procedures'!$AH$50)</f>
        <v>0</v>
      </c>
      <c r="AM63" s="40">
        <f>COUNTIFS('ICU patients'!$AE:$AE,'Stats - Procedures'!$W63,'ICU patients'!$AF:$AF,'Stats - Procedures'!$AM$50)</f>
        <v>0</v>
      </c>
      <c r="AN63" s="40">
        <f>COUNTIFS('ICU patients'!$AG:$AG,'Stats - Procedures'!$W63,'ICU patients'!$AH:$AH,'Stats - Procedures'!$AM$50)</f>
        <v>0</v>
      </c>
      <c r="AO63" s="40">
        <f>COUNTIFS('ICU patients'!$AI:$AI,'Stats - Procedures'!$W63,'ICU patients'!$AJ:$AJ,'Stats - Procedures'!$AM$50)</f>
        <v>0</v>
      </c>
      <c r="AP63" s="40">
        <f>COUNTIFS('ICU patients'!$AK:$AK,'Stats - Procedures'!$W63,'ICU patients'!$AL:$AL,'Stats - Procedures'!$AM$50)</f>
        <v>0</v>
      </c>
      <c r="AR63" s="40">
        <f>COUNTIFS('ICU patients'!$AE:$AE,'Stats - Procedures'!$W63,'ICU patients'!$AF:$AF,'Stats - Procedures'!$AR$50)</f>
        <v>0</v>
      </c>
      <c r="AS63" s="40">
        <f>COUNTIFS('ICU patients'!$AG:$AG,'Stats - Procedures'!$W63,'ICU patients'!$AH:$AH,'Stats - Procedures'!$AR$50)</f>
        <v>0</v>
      </c>
      <c r="AT63" s="40">
        <f>COUNTIFS('ICU patients'!$AI:$AI,'Stats - Procedures'!$W63,'ICU patients'!$AJ:$AJ,'Stats - Procedures'!$AR$50)</f>
        <v>0</v>
      </c>
      <c r="AU63" s="40">
        <f>COUNTIFS('ICU patients'!$AK:$AK,'Stats - Procedures'!$W63,'ICU patients'!$AL:$AL,'Stats - Procedures'!$AR$50)</f>
        <v>0</v>
      </c>
      <c r="AW63" s="40">
        <f>COUNTIFS('ICU patients'!$AE:$AE,'Stats - Procedures'!$W63,'ICU patients'!$AF:$AF,'Stats - Procedures'!$AW$50)</f>
        <v>0</v>
      </c>
      <c r="AX63" s="40">
        <f>COUNTIFS('ICU patients'!$AG:$AG,'Stats - Procedures'!$W63,'ICU patients'!$AH:$AH,'Stats - Procedures'!$AW$50)</f>
        <v>0</v>
      </c>
      <c r="AY63" s="40">
        <f>COUNTIFS('ICU patients'!$AI:$AI,'Stats - Procedures'!$W63,'ICU patients'!$AJ:$AJ,'Stats - Procedures'!$AW$50)</f>
        <v>0</v>
      </c>
      <c r="AZ63" s="40">
        <f>COUNTIFS('ICU patients'!$AK:$AK,'Stats - Procedures'!$W63,'ICU patients'!$AL:$AL,'Stats - Procedures'!$AW$50)</f>
        <v>0</v>
      </c>
    </row>
    <row r="64" spans="1:52" ht="14" x14ac:dyDescent="0.15">
      <c r="A64" s="42" t="s">
        <v>245</v>
      </c>
      <c r="B64" s="43">
        <f t="shared" si="9"/>
        <v>0</v>
      </c>
      <c r="C64" s="42">
        <f t="shared" si="10"/>
        <v>0</v>
      </c>
      <c r="D64" s="42">
        <f t="shared" si="11"/>
        <v>0</v>
      </c>
      <c r="E64" s="42">
        <f t="shared" si="12"/>
        <v>0</v>
      </c>
      <c r="F64" s="42">
        <f t="shared" si="13"/>
        <v>0</v>
      </c>
      <c r="G64" s="43">
        <f t="shared" si="14"/>
        <v>0</v>
      </c>
      <c r="W64" s="51" t="s">
        <v>245</v>
      </c>
      <c r="X64" s="52">
        <f>COUNTIFS('ICU patients'!$AE:$AE,'Stats - Procedures'!$W64)</f>
        <v>0</v>
      </c>
      <c r="Y64" s="52">
        <f>COUNTIFS('ICU patients'!$AG:$AG,'Stats - Procedures'!$W64)</f>
        <v>0</v>
      </c>
      <c r="Z64" s="52">
        <f>COUNTIFS('ICU patients'!$AI:$AI,'Stats - Procedures'!$W64)</f>
        <v>0</v>
      </c>
      <c r="AA64" s="52">
        <f>COUNTIFS('ICU patients'!$AK:$AK,'Stats - Procedures'!$W64)</f>
        <v>0</v>
      </c>
      <c r="AC64" s="40">
        <f>COUNTIFS('ICU patients'!$AE:$AE,'Stats - Procedures'!$W64,'ICU patients'!$AF:$AF,'Stats - Procedures'!$AC$50)</f>
        <v>0</v>
      </c>
      <c r="AD64" s="40">
        <f>COUNTIFS('ICU patients'!$AG:$AG,'Stats - Procedures'!$W64,'ICU patients'!$AH:$AH,'Stats - Procedures'!$AC$50)</f>
        <v>0</v>
      </c>
      <c r="AE64" s="40">
        <f>COUNTIFS('ICU patients'!$AI:$AI,'Stats - Procedures'!$W64,'ICU patients'!$AJ:$AJ,'Stats - Procedures'!$AC$50)</f>
        <v>0</v>
      </c>
      <c r="AF64" s="40">
        <f>COUNTIFS('ICU patients'!$AK:$AK,'Stats - Procedures'!$W64,'ICU patients'!$AL:$AL,'Stats - Procedures'!$AC$50)</f>
        <v>0</v>
      </c>
      <c r="AH64" s="40">
        <f>COUNTIFS('ICU patients'!$AE:$AE,'Stats - Procedures'!$W64,'ICU patients'!$AF:$AF,'Stats - Procedures'!$AH$50)</f>
        <v>0</v>
      </c>
      <c r="AI64" s="40">
        <f>COUNTIFS('ICU patients'!$AG:$AG,'Stats - Procedures'!$W64,'ICU patients'!$AH:$AH,'Stats - Procedures'!$AH$50)</f>
        <v>0</v>
      </c>
      <c r="AJ64" s="40">
        <f>COUNTIFS('ICU patients'!$AI:$AI,'Stats - Procedures'!$W64,'ICU patients'!$AJ:$AJ,'Stats - Procedures'!$AH$50)</f>
        <v>0</v>
      </c>
      <c r="AK64" s="40">
        <f>COUNTIFS('ICU patients'!$AK:$AK,'Stats - Procedures'!$W64,'ICU patients'!$AL:$AL,'Stats - Procedures'!$AH$50)</f>
        <v>0</v>
      </c>
      <c r="AM64" s="40">
        <f>COUNTIFS('ICU patients'!$AE:$AE,'Stats - Procedures'!$W64,'ICU patients'!$AF:$AF,'Stats - Procedures'!$AM$50)</f>
        <v>0</v>
      </c>
      <c r="AN64" s="40">
        <f>COUNTIFS('ICU patients'!$AG:$AG,'Stats - Procedures'!$W64,'ICU patients'!$AH:$AH,'Stats - Procedures'!$AM$50)</f>
        <v>0</v>
      </c>
      <c r="AO64" s="40">
        <f>COUNTIFS('ICU patients'!$AI:$AI,'Stats - Procedures'!$W64,'ICU patients'!$AJ:$AJ,'Stats - Procedures'!$AM$50)</f>
        <v>0</v>
      </c>
      <c r="AP64" s="40">
        <f>COUNTIFS('ICU patients'!$AK:$AK,'Stats - Procedures'!$W64,'ICU patients'!$AL:$AL,'Stats - Procedures'!$AM$50)</f>
        <v>0</v>
      </c>
      <c r="AR64" s="40">
        <f>COUNTIFS('ICU patients'!$AE:$AE,'Stats - Procedures'!$W64,'ICU patients'!$AF:$AF,'Stats - Procedures'!$AR$50)</f>
        <v>0</v>
      </c>
      <c r="AS64" s="40">
        <f>COUNTIFS('ICU patients'!$AG:$AG,'Stats - Procedures'!$W64,'ICU patients'!$AH:$AH,'Stats - Procedures'!$AR$50)</f>
        <v>0</v>
      </c>
      <c r="AT64" s="40">
        <f>COUNTIFS('ICU patients'!$AI:$AI,'Stats - Procedures'!$W64,'ICU patients'!$AJ:$AJ,'Stats - Procedures'!$AR$50)</f>
        <v>0</v>
      </c>
      <c r="AU64" s="40">
        <f>COUNTIFS('ICU patients'!$AK:$AK,'Stats - Procedures'!$W64,'ICU patients'!$AL:$AL,'Stats - Procedures'!$AR$50)</f>
        <v>0</v>
      </c>
      <c r="AW64" s="40">
        <f>COUNTIFS('ICU patients'!$AE:$AE,'Stats - Procedures'!$W64,'ICU patients'!$AF:$AF,'Stats - Procedures'!$AW$50)</f>
        <v>0</v>
      </c>
      <c r="AX64" s="40">
        <f>COUNTIFS('ICU patients'!$AG:$AG,'Stats - Procedures'!$W64,'ICU patients'!$AH:$AH,'Stats - Procedures'!$AW$50)</f>
        <v>0</v>
      </c>
      <c r="AY64" s="40">
        <f>COUNTIFS('ICU patients'!$AI:$AI,'Stats - Procedures'!$W64,'ICU patients'!$AJ:$AJ,'Stats - Procedures'!$AW$50)</f>
        <v>0</v>
      </c>
      <c r="AZ64" s="40">
        <f>COUNTIFS('ICU patients'!$AK:$AK,'Stats - Procedures'!$W64,'ICU patients'!$AL:$AL,'Stats - Procedures'!$AW$50)</f>
        <v>0</v>
      </c>
    </row>
    <row r="65" spans="1:52" ht="14" x14ac:dyDescent="0.15">
      <c r="A65" s="42" t="s">
        <v>298</v>
      </c>
      <c r="B65" s="43">
        <f t="shared" si="9"/>
        <v>0</v>
      </c>
      <c r="C65" s="42">
        <f t="shared" si="10"/>
        <v>0</v>
      </c>
      <c r="D65" s="42">
        <f t="shared" si="11"/>
        <v>0</v>
      </c>
      <c r="E65" s="42">
        <f t="shared" si="12"/>
        <v>0</v>
      </c>
      <c r="F65" s="42">
        <f t="shared" si="13"/>
        <v>0</v>
      </c>
      <c r="G65" s="43">
        <f t="shared" si="14"/>
        <v>0</v>
      </c>
      <c r="W65" s="51"/>
      <c r="X65" s="52"/>
      <c r="Y65" s="52"/>
      <c r="Z65" s="52"/>
      <c r="AA65" s="52"/>
    </row>
    <row r="66" spans="1:52" ht="14" x14ac:dyDescent="0.15">
      <c r="A66" s="42" t="s">
        <v>246</v>
      </c>
      <c r="B66" s="43">
        <f t="shared" si="9"/>
        <v>0</v>
      </c>
      <c r="C66" s="42">
        <f t="shared" si="10"/>
        <v>0</v>
      </c>
      <c r="D66" s="42">
        <f t="shared" si="11"/>
        <v>0</v>
      </c>
      <c r="E66" s="42">
        <f t="shared" si="12"/>
        <v>0</v>
      </c>
      <c r="F66" s="42">
        <f t="shared" si="13"/>
        <v>0</v>
      </c>
      <c r="G66" s="43">
        <f t="shared" si="14"/>
        <v>0</v>
      </c>
      <c r="W66" s="51" t="s">
        <v>246</v>
      </c>
      <c r="X66" s="52">
        <f>COUNTIFS('ICU patients'!$AE:$AE,'Stats - Procedures'!$W66)</f>
        <v>0</v>
      </c>
      <c r="Y66" s="52">
        <f>COUNTIFS('ICU patients'!$AG:$AG,'Stats - Procedures'!$W66)</f>
        <v>0</v>
      </c>
      <c r="Z66" s="52">
        <f>COUNTIFS('ICU patients'!$AI:$AI,'Stats - Procedures'!$W66)</f>
        <v>0</v>
      </c>
      <c r="AA66" s="52">
        <f>COUNTIFS('ICU patients'!$AK:$AK,'Stats - Procedures'!$W66)</f>
        <v>0</v>
      </c>
      <c r="AC66" s="40">
        <f>COUNTIFS('ICU patients'!$AE:$AE,'Stats - Procedures'!$W66,'ICU patients'!$AF:$AF,'Stats - Procedures'!$AC$50)</f>
        <v>0</v>
      </c>
      <c r="AD66" s="40">
        <f>COUNTIFS('ICU patients'!$AG:$AG,'Stats - Procedures'!$W66,'ICU patients'!$AH:$AH,'Stats - Procedures'!$AC$50)</f>
        <v>0</v>
      </c>
      <c r="AE66" s="40">
        <f>COUNTIFS('ICU patients'!$AI:$AI,'Stats - Procedures'!$W66,'ICU patients'!$AJ:$AJ,'Stats - Procedures'!$AC$50)</f>
        <v>0</v>
      </c>
      <c r="AF66" s="40">
        <f>COUNTIFS('ICU patients'!$AK:$AK,'Stats - Procedures'!$W66,'ICU patients'!$AL:$AL,'Stats - Procedures'!$AC$50)</f>
        <v>0</v>
      </c>
      <c r="AH66" s="40">
        <f>COUNTIFS('ICU patients'!$AE:$AE,'Stats - Procedures'!$W66,'ICU patients'!$AF:$AF,'Stats - Procedures'!$AH$50)</f>
        <v>0</v>
      </c>
      <c r="AI66" s="40">
        <f>COUNTIFS('ICU patients'!$AG:$AG,'Stats - Procedures'!$W66,'ICU patients'!$AH:$AH,'Stats - Procedures'!$AH$50)</f>
        <v>0</v>
      </c>
      <c r="AJ66" s="40">
        <f>COUNTIFS('ICU patients'!$AI:$AI,'Stats - Procedures'!$W66,'ICU patients'!$AJ:$AJ,'Stats - Procedures'!$AH$50)</f>
        <v>0</v>
      </c>
      <c r="AK66" s="40">
        <f>COUNTIFS('ICU patients'!$AK:$AK,'Stats - Procedures'!$W66,'ICU patients'!$AL:$AL,'Stats - Procedures'!$AH$50)</f>
        <v>0</v>
      </c>
      <c r="AM66" s="40">
        <f>COUNTIFS('ICU patients'!$AE:$AE,'Stats - Procedures'!$W66,'ICU patients'!$AF:$AF,'Stats - Procedures'!$AM$50)</f>
        <v>0</v>
      </c>
      <c r="AN66" s="40">
        <f>COUNTIFS('ICU patients'!$AG:$AG,'Stats - Procedures'!$W66,'ICU patients'!$AH:$AH,'Stats - Procedures'!$AM$50)</f>
        <v>0</v>
      </c>
      <c r="AO66" s="40">
        <f>COUNTIFS('ICU patients'!$AI:$AI,'Stats - Procedures'!$W66,'ICU patients'!$AJ:$AJ,'Stats - Procedures'!$AM$50)</f>
        <v>0</v>
      </c>
      <c r="AP66" s="40">
        <f>COUNTIFS('ICU patients'!$AK:$AK,'Stats - Procedures'!$W66,'ICU patients'!$AL:$AL,'Stats - Procedures'!$AM$50)</f>
        <v>0</v>
      </c>
      <c r="AR66" s="40">
        <f>COUNTIFS('ICU patients'!$AE:$AE,'Stats - Procedures'!$W66,'ICU patients'!$AF:$AF,'Stats - Procedures'!$AR$50)</f>
        <v>0</v>
      </c>
      <c r="AS66" s="40">
        <f>COUNTIFS('ICU patients'!$AG:$AG,'Stats - Procedures'!$W66,'ICU patients'!$AH:$AH,'Stats - Procedures'!$AR$50)</f>
        <v>0</v>
      </c>
      <c r="AT66" s="40">
        <f>COUNTIFS('ICU patients'!$AI:$AI,'Stats - Procedures'!$W66,'ICU patients'!$AJ:$AJ,'Stats - Procedures'!$AR$50)</f>
        <v>0</v>
      </c>
      <c r="AU66" s="40">
        <f>COUNTIFS('ICU patients'!$AK:$AK,'Stats - Procedures'!$W66,'ICU patients'!$AL:$AL,'Stats - Procedures'!$AR$50)</f>
        <v>0</v>
      </c>
      <c r="AW66" s="40">
        <f>COUNTIFS('ICU patients'!$AE:$AE,'Stats - Procedures'!$W66,'ICU patients'!$AF:$AF,'Stats - Procedures'!$AW$50)</f>
        <v>0</v>
      </c>
      <c r="AX66" s="40">
        <f>COUNTIFS('ICU patients'!$AG:$AG,'Stats - Procedures'!$W66,'ICU patients'!$AH:$AH,'Stats - Procedures'!$AW$50)</f>
        <v>0</v>
      </c>
      <c r="AY66" s="40">
        <f>COUNTIFS('ICU patients'!$AI:$AI,'Stats - Procedures'!$W66,'ICU patients'!$AJ:$AJ,'Stats - Procedures'!$AW$50)</f>
        <v>0</v>
      </c>
      <c r="AZ66" s="40">
        <f>COUNTIFS('ICU patients'!$AK:$AK,'Stats - Procedures'!$W66,'ICU patients'!$AL:$AL,'Stats - Procedures'!$AW$50)</f>
        <v>0</v>
      </c>
    </row>
    <row r="67" spans="1:52" ht="14" x14ac:dyDescent="0.15">
      <c r="A67" s="42" t="s">
        <v>268</v>
      </c>
      <c r="B67" s="43">
        <f t="shared" si="9"/>
        <v>0</v>
      </c>
      <c r="C67" s="42">
        <f t="shared" si="10"/>
        <v>0</v>
      </c>
      <c r="D67" s="42">
        <f t="shared" si="11"/>
        <v>0</v>
      </c>
      <c r="E67" s="42">
        <f t="shared" si="12"/>
        <v>0</v>
      </c>
      <c r="F67" s="42">
        <f t="shared" si="13"/>
        <v>0</v>
      </c>
      <c r="G67" s="43">
        <f t="shared" si="14"/>
        <v>0</v>
      </c>
      <c r="W67" s="51" t="s">
        <v>268</v>
      </c>
      <c r="X67" s="52">
        <f>COUNTIFS('ICU patients'!$AE:$AE,'Stats - Procedures'!$W67)</f>
        <v>0</v>
      </c>
      <c r="Y67" s="52">
        <f>COUNTIFS('ICU patients'!$AG:$AG,'Stats - Procedures'!$W67)</f>
        <v>0</v>
      </c>
      <c r="Z67" s="52">
        <f>COUNTIFS('ICU patients'!$AI:$AI,'Stats - Procedures'!$W67)</f>
        <v>0</v>
      </c>
      <c r="AA67" s="52">
        <f>COUNTIFS('ICU patients'!$AK:$AK,'Stats - Procedures'!$W67)</f>
        <v>0</v>
      </c>
      <c r="AC67" s="40">
        <f>COUNTIFS('ICU patients'!$AE:$AE,'Stats - Procedures'!$W67,'ICU patients'!$AF:$AF,'Stats - Procedures'!$AC$50)</f>
        <v>0</v>
      </c>
      <c r="AD67" s="40">
        <f>COUNTIFS('ICU patients'!$AG:$AG,'Stats - Procedures'!$W67,'ICU patients'!$AH:$AH,'Stats - Procedures'!$AC$50)</f>
        <v>0</v>
      </c>
      <c r="AE67" s="40">
        <f>COUNTIFS('ICU patients'!$AI:$AI,'Stats - Procedures'!$W67,'ICU patients'!$AJ:$AJ,'Stats - Procedures'!$AC$50)</f>
        <v>0</v>
      </c>
      <c r="AF67" s="40">
        <f>COUNTIFS('ICU patients'!$AK:$AK,'Stats - Procedures'!$W67,'ICU patients'!$AL:$AL,'Stats - Procedures'!$AC$50)</f>
        <v>0</v>
      </c>
      <c r="AH67" s="40">
        <f>COUNTIFS('ICU patients'!$AE:$AE,'Stats - Procedures'!$W67,'ICU patients'!$AF:$AF,'Stats - Procedures'!$AH$50)</f>
        <v>0</v>
      </c>
      <c r="AI67" s="40">
        <f>COUNTIFS('ICU patients'!$AG:$AG,'Stats - Procedures'!$W67,'ICU patients'!$AH:$AH,'Stats - Procedures'!$AH$50)</f>
        <v>0</v>
      </c>
      <c r="AJ67" s="40">
        <f>COUNTIFS('ICU patients'!$AI:$AI,'Stats - Procedures'!$W67,'ICU patients'!$AJ:$AJ,'Stats - Procedures'!$AH$50)</f>
        <v>0</v>
      </c>
      <c r="AK67" s="40">
        <f>COUNTIFS('ICU patients'!$AK:$AK,'Stats - Procedures'!$W67,'ICU patients'!$AL:$AL,'Stats - Procedures'!$AH$50)</f>
        <v>0</v>
      </c>
      <c r="AM67" s="40">
        <f>COUNTIFS('ICU patients'!$AE:$AE,'Stats - Procedures'!$W67,'ICU patients'!$AF:$AF,'Stats - Procedures'!$AM$50)</f>
        <v>0</v>
      </c>
      <c r="AN67" s="40">
        <f>COUNTIFS('ICU patients'!$AG:$AG,'Stats - Procedures'!$W67,'ICU patients'!$AH:$AH,'Stats - Procedures'!$AM$50)</f>
        <v>0</v>
      </c>
      <c r="AO67" s="40">
        <f>COUNTIFS('ICU patients'!$AI:$AI,'Stats - Procedures'!$W67,'ICU patients'!$AJ:$AJ,'Stats - Procedures'!$AM$50)</f>
        <v>0</v>
      </c>
      <c r="AP67" s="40">
        <f>COUNTIFS('ICU patients'!$AK:$AK,'Stats - Procedures'!$W67,'ICU patients'!$AL:$AL,'Stats - Procedures'!$AM$50)</f>
        <v>0</v>
      </c>
      <c r="AR67" s="40">
        <f>COUNTIFS('ICU patients'!$AE:$AE,'Stats - Procedures'!$W67,'ICU patients'!$AF:$AF,'Stats - Procedures'!$AR$50)</f>
        <v>0</v>
      </c>
      <c r="AS67" s="40">
        <f>COUNTIFS('ICU patients'!$AG:$AG,'Stats - Procedures'!$W67,'ICU patients'!$AH:$AH,'Stats - Procedures'!$AR$50)</f>
        <v>0</v>
      </c>
      <c r="AT67" s="40">
        <f>COUNTIFS('ICU patients'!$AI:$AI,'Stats - Procedures'!$W67,'ICU patients'!$AJ:$AJ,'Stats - Procedures'!$AR$50)</f>
        <v>0</v>
      </c>
      <c r="AU67" s="40">
        <f>COUNTIFS('ICU patients'!$AK:$AK,'Stats - Procedures'!$W67,'ICU patients'!$AL:$AL,'Stats - Procedures'!$AR$50)</f>
        <v>0</v>
      </c>
      <c r="AW67" s="40">
        <f>COUNTIFS('ICU patients'!$AE:$AE,'Stats - Procedures'!$W67,'ICU patients'!$AF:$AF,'Stats - Procedures'!$AW$50)</f>
        <v>0</v>
      </c>
      <c r="AX67" s="40">
        <f>COUNTIFS('ICU patients'!$AG:$AG,'Stats - Procedures'!$W67,'ICU patients'!$AH:$AH,'Stats - Procedures'!$AW$50)</f>
        <v>0</v>
      </c>
      <c r="AY67" s="40">
        <f>COUNTIFS('ICU patients'!$AI:$AI,'Stats - Procedures'!$W67,'ICU patients'!$AJ:$AJ,'Stats - Procedures'!$AW$50)</f>
        <v>0</v>
      </c>
      <c r="AZ67" s="40">
        <f>COUNTIFS('ICU patients'!$AK:$AK,'Stats - Procedures'!$W67,'ICU patients'!$AL:$AL,'Stats - Procedures'!$AW$50)</f>
        <v>0</v>
      </c>
    </row>
    <row r="68" spans="1:52" ht="14" x14ac:dyDescent="0.15">
      <c r="A68" s="42" t="s">
        <v>247</v>
      </c>
      <c r="B68" s="70" t="s">
        <v>294</v>
      </c>
      <c r="C68" s="69"/>
      <c r="D68" s="69"/>
      <c r="E68" s="69"/>
      <c r="F68" s="69"/>
      <c r="G68" s="43">
        <f>SUM(I81:I129)</f>
        <v>0</v>
      </c>
      <c r="W68" s="51" t="s">
        <v>247</v>
      </c>
      <c r="X68" s="52">
        <f>COUNTIFS('ICU patients'!$AE:$AE,'Stats - Procedures'!$W68)</f>
        <v>0</v>
      </c>
      <c r="Y68" s="52">
        <f>COUNTIFS('ICU patients'!$AG:$AG,'Stats - Procedures'!$W68)</f>
        <v>0</v>
      </c>
      <c r="Z68" s="52">
        <f>COUNTIFS('ICU patients'!$AI:$AI,'Stats - Procedures'!$W68)</f>
        <v>0</v>
      </c>
      <c r="AA68" s="52">
        <f>COUNTIFS('ICU patients'!$AK:$AK,'Stats - Procedures'!$W68)</f>
        <v>0</v>
      </c>
      <c r="AC68" s="40">
        <f>COUNTIFS('ICU patients'!$AE:$AE,'Stats - Procedures'!$W68,'ICU patients'!$AF:$AF,'Stats - Procedures'!$AC$50)</f>
        <v>0</v>
      </c>
      <c r="AD68" s="40">
        <f>COUNTIFS('ICU patients'!$AG:$AG,'Stats - Procedures'!$W68,'ICU patients'!$AH:$AH,'Stats - Procedures'!$AC$50)</f>
        <v>0</v>
      </c>
      <c r="AE68" s="40">
        <f>COUNTIFS('ICU patients'!$AI:$AI,'Stats - Procedures'!$W68,'ICU patients'!$AJ:$AJ,'Stats - Procedures'!$AC$50)</f>
        <v>0</v>
      </c>
      <c r="AF68" s="40">
        <f>COUNTIFS('ICU patients'!$AK:$AK,'Stats - Procedures'!$W68,'ICU patients'!$AL:$AL,'Stats - Procedures'!$AC$50)</f>
        <v>0</v>
      </c>
      <c r="AH68" s="40">
        <f>COUNTIFS('ICU patients'!$AE:$AE,'Stats - Procedures'!$W68,'ICU patients'!$AF:$AF,'Stats - Procedures'!$AH$50)</f>
        <v>0</v>
      </c>
      <c r="AI68" s="40">
        <f>COUNTIFS('ICU patients'!$AG:$AG,'Stats - Procedures'!$W68,'ICU patients'!$AH:$AH,'Stats - Procedures'!$AH$50)</f>
        <v>0</v>
      </c>
      <c r="AJ68" s="40">
        <f>COUNTIFS('ICU patients'!$AI:$AI,'Stats - Procedures'!$W68,'ICU patients'!$AJ:$AJ,'Stats - Procedures'!$AH$50)</f>
        <v>0</v>
      </c>
      <c r="AK68" s="40">
        <f>COUNTIFS('ICU patients'!$AK:$AK,'Stats - Procedures'!$W68,'ICU patients'!$AL:$AL,'Stats - Procedures'!$AH$50)</f>
        <v>0</v>
      </c>
      <c r="AM68" s="40">
        <f>COUNTIFS('ICU patients'!$AE:$AE,'Stats - Procedures'!$W68,'ICU patients'!$AF:$AF,'Stats - Procedures'!$AM$50)</f>
        <v>0</v>
      </c>
      <c r="AN68" s="40">
        <f>COUNTIFS('ICU patients'!$AG:$AG,'Stats - Procedures'!$W68,'ICU patients'!$AH:$AH,'Stats - Procedures'!$AM$50)</f>
        <v>0</v>
      </c>
      <c r="AO68" s="40">
        <f>COUNTIFS('ICU patients'!$AI:$AI,'Stats - Procedures'!$W68,'ICU patients'!$AJ:$AJ,'Stats - Procedures'!$AM$50)</f>
        <v>0</v>
      </c>
      <c r="AP68" s="40">
        <f>COUNTIFS('ICU patients'!$AK:$AK,'Stats - Procedures'!$W68,'ICU patients'!$AL:$AL,'Stats - Procedures'!$AM$50)</f>
        <v>0</v>
      </c>
      <c r="AR68" s="40">
        <f>COUNTIFS('ICU patients'!$AE:$AE,'Stats - Procedures'!$W68,'ICU patients'!$AF:$AF,'Stats - Procedures'!$AR$50)</f>
        <v>0</v>
      </c>
      <c r="AS68" s="40">
        <f>COUNTIFS('ICU patients'!$AG:$AG,'Stats - Procedures'!$W68,'ICU patients'!$AH:$AH,'Stats - Procedures'!$AR$50)</f>
        <v>0</v>
      </c>
      <c r="AT68" s="40">
        <f>COUNTIFS('ICU patients'!$AI:$AI,'Stats - Procedures'!$W68,'ICU patients'!$AJ:$AJ,'Stats - Procedures'!$AR$50)</f>
        <v>0</v>
      </c>
      <c r="AU68" s="40">
        <f>COUNTIFS('ICU patients'!$AK:$AK,'Stats - Procedures'!$W68,'ICU patients'!$AL:$AL,'Stats - Procedures'!$AR$50)</f>
        <v>0</v>
      </c>
      <c r="AW68" s="40">
        <f>COUNTIFS('ICU patients'!$AE:$AE,'Stats - Procedures'!$W68,'ICU patients'!$AF:$AF,'Stats - Procedures'!$AW$50)</f>
        <v>0</v>
      </c>
      <c r="AX68" s="40">
        <f>COUNTIFS('ICU patients'!$AG:$AG,'Stats - Procedures'!$W68,'ICU patients'!$AH:$AH,'Stats - Procedures'!$AW$50)</f>
        <v>0</v>
      </c>
      <c r="AY68" s="40">
        <f>COUNTIFS('ICU patients'!$AI:$AI,'Stats - Procedures'!$W68,'ICU patients'!$AJ:$AJ,'Stats - Procedures'!$AW$50)</f>
        <v>0</v>
      </c>
      <c r="AZ68" s="40">
        <f>COUNTIFS('ICU patients'!$AK:$AK,'Stats - Procedures'!$W68,'ICU patients'!$AL:$AL,'Stats - Procedures'!$AW$50)</f>
        <v>0</v>
      </c>
    </row>
    <row r="69" spans="1:52" ht="14" x14ac:dyDescent="0.15">
      <c r="A69" s="42" t="s">
        <v>152</v>
      </c>
      <c r="B69" s="43">
        <f t="shared" si="9"/>
        <v>0</v>
      </c>
      <c r="C69" s="42">
        <f t="shared" si="10"/>
        <v>0</v>
      </c>
      <c r="D69" s="42">
        <f t="shared" si="11"/>
        <v>0</v>
      </c>
      <c r="E69" s="42">
        <f t="shared" si="12"/>
        <v>0</v>
      </c>
      <c r="F69" s="42">
        <f t="shared" si="13"/>
        <v>0</v>
      </c>
      <c r="G69" s="42"/>
      <c r="W69" s="51" t="s">
        <v>152</v>
      </c>
      <c r="X69" s="52">
        <f>COUNTIFS('ICU patients'!$AE:$AE,'Stats - Procedures'!$W69)</f>
        <v>0</v>
      </c>
      <c r="Y69" s="52">
        <f>COUNTIFS('ICU patients'!$AG:$AG,'Stats - Procedures'!$W69)</f>
        <v>0</v>
      </c>
      <c r="Z69" s="52">
        <f>COUNTIFS('ICU patients'!$AI:$AI,'Stats - Procedures'!$W69)</f>
        <v>0</v>
      </c>
      <c r="AA69" s="52">
        <f>COUNTIFS('ICU patients'!$AK:$AK,'Stats - Procedures'!$W69)</f>
        <v>0</v>
      </c>
      <c r="AC69" s="40">
        <f>COUNTIFS('ICU patients'!$AE:$AE,'Stats - Procedures'!$W69,'ICU patients'!$AF:$AF,'Stats - Procedures'!$AC$50)</f>
        <v>0</v>
      </c>
      <c r="AD69" s="40">
        <f>COUNTIFS('ICU patients'!$AG:$AG,'Stats - Procedures'!$W69,'ICU patients'!$AH:$AH,'Stats - Procedures'!$AC$50)</f>
        <v>0</v>
      </c>
      <c r="AE69" s="40">
        <f>COUNTIFS('ICU patients'!$AI:$AI,'Stats - Procedures'!$W69,'ICU patients'!$AJ:$AJ,'Stats - Procedures'!$AC$50)</f>
        <v>0</v>
      </c>
      <c r="AF69" s="40">
        <f>COUNTIFS('ICU patients'!$AK:$AK,'Stats - Procedures'!$W69,'ICU patients'!$AL:$AL,'Stats - Procedures'!$AC$50)</f>
        <v>0</v>
      </c>
      <c r="AH69" s="40">
        <f>COUNTIFS('ICU patients'!$AE:$AE,'Stats - Procedures'!$W69,'ICU patients'!$AF:$AF,'Stats - Procedures'!$AH$50)</f>
        <v>0</v>
      </c>
      <c r="AI69" s="40">
        <f>COUNTIFS('ICU patients'!$AG:$AG,'Stats - Procedures'!$W69,'ICU patients'!$AH:$AH,'Stats - Procedures'!$AH$50)</f>
        <v>0</v>
      </c>
      <c r="AJ69" s="40">
        <f>COUNTIFS('ICU patients'!$AI:$AI,'Stats - Procedures'!$W69,'ICU patients'!$AJ:$AJ,'Stats - Procedures'!$AH$50)</f>
        <v>0</v>
      </c>
      <c r="AK69" s="40">
        <f>COUNTIFS('ICU patients'!$AK:$AK,'Stats - Procedures'!$W69,'ICU patients'!$AL:$AL,'Stats - Procedures'!$AH$50)</f>
        <v>0</v>
      </c>
      <c r="AM69" s="40">
        <f>COUNTIFS('ICU patients'!$AE:$AE,'Stats - Procedures'!$W69,'ICU patients'!$AF:$AF,'Stats - Procedures'!$AM$50)</f>
        <v>0</v>
      </c>
      <c r="AN69" s="40">
        <f>COUNTIFS('ICU patients'!$AG:$AG,'Stats - Procedures'!$W69,'ICU patients'!$AH:$AH,'Stats - Procedures'!$AM$50)</f>
        <v>0</v>
      </c>
      <c r="AO69" s="40">
        <f>COUNTIFS('ICU patients'!$AI:$AI,'Stats - Procedures'!$W69,'ICU patients'!$AJ:$AJ,'Stats - Procedures'!$AM$50)</f>
        <v>0</v>
      </c>
      <c r="AP69" s="40">
        <f>COUNTIFS('ICU patients'!$AK:$AK,'Stats - Procedures'!$W69,'ICU patients'!$AL:$AL,'Stats - Procedures'!$AM$50)</f>
        <v>0</v>
      </c>
      <c r="AR69" s="40">
        <f>COUNTIFS('ICU patients'!$AE:$AE,'Stats - Procedures'!$W69,'ICU patients'!$AF:$AF,'Stats - Procedures'!$AR$50)</f>
        <v>0</v>
      </c>
      <c r="AS69" s="40">
        <f>COUNTIFS('ICU patients'!$AG:$AG,'Stats - Procedures'!$W69,'ICU patients'!$AH:$AH,'Stats - Procedures'!$AR$50)</f>
        <v>0</v>
      </c>
      <c r="AT69" s="40">
        <f>COUNTIFS('ICU patients'!$AI:$AI,'Stats - Procedures'!$W69,'ICU patients'!$AJ:$AJ,'Stats - Procedures'!$AR$50)</f>
        <v>0</v>
      </c>
      <c r="AU69" s="40">
        <f>COUNTIFS('ICU patients'!$AK:$AK,'Stats - Procedures'!$W69,'ICU patients'!$AL:$AL,'Stats - Procedures'!$AR$50)</f>
        <v>0</v>
      </c>
      <c r="AW69" s="40">
        <f>COUNTIFS('ICU patients'!$AE:$AE,'Stats - Procedures'!$W69,'ICU patients'!$AF:$AF,'Stats - Procedures'!$AW$50)</f>
        <v>0</v>
      </c>
      <c r="AX69" s="40">
        <f>COUNTIFS('ICU patients'!$AG:$AG,'Stats - Procedures'!$W69,'ICU patients'!$AH:$AH,'Stats - Procedures'!$AW$50)</f>
        <v>0</v>
      </c>
      <c r="AY69" s="40">
        <f>COUNTIFS('ICU patients'!$AI:$AI,'Stats - Procedures'!$W69,'ICU patients'!$AJ:$AJ,'Stats - Procedures'!$AW$50)</f>
        <v>0</v>
      </c>
      <c r="AZ69" s="40">
        <f>COUNTIFS('ICU patients'!$AK:$AK,'Stats - Procedures'!$W69,'ICU patients'!$AL:$AL,'Stats - Procedures'!$AW$50)</f>
        <v>0</v>
      </c>
    </row>
    <row r="70" spans="1:52" ht="14" x14ac:dyDescent="0.15">
      <c r="A70" s="42" t="s">
        <v>229</v>
      </c>
      <c r="B70" s="43">
        <f t="shared" si="9"/>
        <v>0</v>
      </c>
      <c r="C70" s="42">
        <f t="shared" si="10"/>
        <v>0</v>
      </c>
      <c r="D70" s="42">
        <f t="shared" si="11"/>
        <v>0</v>
      </c>
      <c r="E70" s="42">
        <f t="shared" si="12"/>
        <v>0</v>
      </c>
      <c r="F70" s="42">
        <f t="shared" si="13"/>
        <v>0</v>
      </c>
      <c r="G70" s="42"/>
      <c r="W70" s="47" t="s">
        <v>12</v>
      </c>
      <c r="X70" s="52">
        <f>COUNTIFS('ICU patients'!$AE:$AE,'Stats - Procedures'!$W70)</f>
        <v>0</v>
      </c>
      <c r="Y70" s="52">
        <f>COUNTIFS('ICU patients'!$AG:$AG,'Stats - Procedures'!$W70)</f>
        <v>0</v>
      </c>
      <c r="Z70" s="52">
        <f>COUNTIFS('ICU patients'!$AI:$AI,'Stats - Procedures'!$W70)</f>
        <v>0</v>
      </c>
      <c r="AA70" s="52">
        <f>COUNTIFS('ICU patients'!$AK:$AK,'Stats - Procedures'!$W70)</f>
        <v>0</v>
      </c>
      <c r="AC70" s="40">
        <f>COUNTIFS('ICU patients'!$AE:$AE,'Stats - Procedures'!$W70,'ICU patients'!$AF:$AF,'Stats - Procedures'!$AC68)</f>
        <v>0</v>
      </c>
      <c r="AD70" s="40">
        <f>COUNTIFS('ICU patients'!$AG:$AG,'Stats - Procedures'!$W70,'ICU patients'!$AH:$AH,'Stats - Procedures'!$AC$50)</f>
        <v>0</v>
      </c>
      <c r="AE70" s="40">
        <f>COUNTIFS('ICU patients'!$AI:$AI,'Stats - Procedures'!$W70,'ICU patients'!$AJ:$AJ,'Stats - Procedures'!$AC$50)</f>
        <v>0</v>
      </c>
      <c r="AF70" s="40">
        <f>COUNTIFS('ICU patients'!$AK:$AK,'Stats - Procedures'!$W70,'ICU patients'!$AL:$AL,'Stats - Procedures'!$AC$50)</f>
        <v>0</v>
      </c>
      <c r="AH70" s="40">
        <f>COUNTIFS('ICU patients'!$AE:$AE,'Stats - Procedures'!$W70,'ICU patients'!$AF:$AF,'Stats - Procedures'!$AH$50)</f>
        <v>0</v>
      </c>
      <c r="AI70" s="40">
        <f>COUNTIFS('ICU patients'!$AG:$AG,'Stats - Procedures'!$W70,'ICU patients'!$AH:$AH,'Stats - Procedures'!$AH$50)</f>
        <v>0</v>
      </c>
      <c r="AJ70" s="40">
        <f>COUNTIFS('ICU patients'!$AI:$AI,'Stats - Procedures'!$W70,'ICU patients'!$AJ:$AJ,'Stats - Procedures'!$AH$50)</f>
        <v>0</v>
      </c>
      <c r="AK70" s="40">
        <f>COUNTIFS('ICU patients'!$AK:$AK,'Stats - Procedures'!$W70,'ICU patients'!$AL:$AL,'Stats - Procedures'!$AH$50)</f>
        <v>0</v>
      </c>
      <c r="AM70" s="40">
        <f>COUNTIFS('ICU patients'!$AE:$AE,'Stats - Procedures'!$W70,'ICU patients'!$AF:$AF,'Stats - Procedures'!$AM$50)</f>
        <v>0</v>
      </c>
      <c r="AN70" s="40">
        <f>COUNTIFS('ICU patients'!$AG:$AG,'Stats - Procedures'!$W70,'ICU patients'!$AH:$AH,'Stats - Procedures'!$AM$50)</f>
        <v>0</v>
      </c>
      <c r="AO70" s="40">
        <f>COUNTIFS('ICU patients'!$AI:$AI,'Stats - Procedures'!$W70,'ICU patients'!$AJ:$AJ,'Stats - Procedures'!$AM$50)</f>
        <v>0</v>
      </c>
      <c r="AP70" s="40">
        <f>COUNTIFS('ICU patients'!$AK:$AK,'Stats - Procedures'!$W70,'ICU patients'!$AL:$AL,'Stats - Procedures'!$AM$50)</f>
        <v>0</v>
      </c>
      <c r="AR70" s="40">
        <f>COUNTIFS('ICU patients'!$AE:$AE,'Stats - Procedures'!$W70,'ICU patients'!$AF:$AF,'Stats - Procedures'!$AR$50)</f>
        <v>0</v>
      </c>
      <c r="AS70" s="40">
        <f>COUNTIFS('ICU patients'!$AG:$AG,'Stats - Procedures'!$W70,'ICU patients'!$AH:$AH,'Stats - Procedures'!$AR$50)</f>
        <v>0</v>
      </c>
      <c r="AT70" s="40">
        <f>COUNTIFS('ICU patients'!$AI:$AI,'Stats - Procedures'!$W70,'ICU patients'!$AJ:$AJ,'Stats - Procedures'!$AR$50)</f>
        <v>0</v>
      </c>
      <c r="AU70" s="40">
        <f>COUNTIFS('ICU patients'!$AK:$AK,'Stats - Procedures'!$W70,'ICU patients'!$AL:$AL,'Stats - Procedures'!$AR$50)</f>
        <v>0</v>
      </c>
      <c r="AW70" s="40">
        <f>COUNTIFS('ICU patients'!$AE:$AE,'Stats - Procedures'!$W70,'ICU patients'!$AF:$AF,'Stats - Procedures'!$AW$50)</f>
        <v>0</v>
      </c>
      <c r="AX70" s="40">
        <f>COUNTIFS('ICU patients'!$AG:$AG,'Stats - Procedures'!$W70,'ICU patients'!$AH:$AH,'Stats - Procedures'!$AW$50)</f>
        <v>0</v>
      </c>
      <c r="AY70" s="40">
        <f>COUNTIFS('ICU patients'!$AI:$AI,'Stats - Procedures'!$W70,'ICU patients'!$AJ:$AJ,'Stats - Procedures'!$AW$50)</f>
        <v>0</v>
      </c>
      <c r="AZ70" s="40">
        <f>COUNTIFS('ICU patients'!$AK:$AK,'Stats - Procedures'!$W70,'ICU patients'!$AL:$AL,'Stats - Procedures'!$AW$50)</f>
        <v>0</v>
      </c>
    </row>
    <row r="71" spans="1:52" ht="14" x14ac:dyDescent="0.15">
      <c r="A71" s="42" t="s">
        <v>12</v>
      </c>
      <c r="B71" s="43">
        <f t="shared" si="9"/>
        <v>0</v>
      </c>
      <c r="C71" s="42">
        <f t="shared" si="10"/>
        <v>0</v>
      </c>
      <c r="D71" s="42">
        <f t="shared" si="11"/>
        <v>0</v>
      </c>
      <c r="E71" s="42">
        <f t="shared" si="12"/>
        <v>0</v>
      </c>
      <c r="F71" s="42">
        <f t="shared" si="13"/>
        <v>0</v>
      </c>
      <c r="G71" s="42"/>
    </row>
    <row r="72" spans="1:52" ht="14" x14ac:dyDescent="0.15">
      <c r="A72" s="42" t="s">
        <v>293</v>
      </c>
      <c r="B72" s="69"/>
      <c r="C72" s="69"/>
      <c r="D72" s="69"/>
      <c r="E72" s="69"/>
      <c r="F72" s="69"/>
      <c r="G72" s="43">
        <f>COUNTIF('ICU patients'!BA:BA,"Yes")</f>
        <v>0</v>
      </c>
    </row>
    <row r="73" spans="1:52" ht="14" x14ac:dyDescent="0.15">
      <c r="A73" s="42" t="s">
        <v>7</v>
      </c>
      <c r="B73" s="69"/>
      <c r="C73" s="69"/>
      <c r="D73" s="69"/>
      <c r="E73" s="69"/>
      <c r="F73" s="69"/>
      <c r="G73" s="43">
        <f>COUNTIF('ICU patients'!M:M,"Yes")</f>
        <v>0</v>
      </c>
    </row>
    <row r="80" spans="1:52" ht="28" x14ac:dyDescent="0.15">
      <c r="A80" s="41" t="s">
        <v>258</v>
      </c>
      <c r="B80" s="41">
        <v>1</v>
      </c>
      <c r="C80" s="41">
        <v>2</v>
      </c>
      <c r="D80" s="41" t="s">
        <v>218</v>
      </c>
      <c r="E80" s="41" t="s">
        <v>259</v>
      </c>
      <c r="F80" s="41" t="s">
        <v>260</v>
      </c>
    </row>
    <row r="81" spans="1:6" ht="14" x14ac:dyDescent="0.15">
      <c r="A81" s="40" t="s">
        <v>89</v>
      </c>
      <c r="B81" s="43">
        <f>COUNTIFS('ICU patients'!$AS:$AS,'Stats - Procedures'!$A81)</f>
        <v>0</v>
      </c>
      <c r="C81" s="43">
        <f>COUNTIFS('ICU patients'!$AT:$AT,'Stats - Procedures'!$A81)</f>
        <v>0</v>
      </c>
      <c r="D81" s="43">
        <f>SUM(B81:C81)</f>
        <v>0</v>
      </c>
      <c r="E81" s="43">
        <f>COUNTIFS('ICU patients'!$AS:$AS,'Stats - Procedures'!$A81,'ICU patients'!AU:AU,"yes")</f>
        <v>0</v>
      </c>
      <c r="F81" s="54">
        <f>IFERROR(E81/B81,0)</f>
        <v>0</v>
      </c>
    </row>
    <row r="82" spans="1:6" ht="14" x14ac:dyDescent="0.15">
      <c r="A82" s="40" t="s">
        <v>90</v>
      </c>
      <c r="B82" s="43">
        <f>COUNTIFS('ICU patients'!$AS:$AS,'Stats - Procedures'!$A82)</f>
        <v>0</v>
      </c>
      <c r="C82" s="43">
        <f>COUNTIFS('ICU patients'!$AT:$AT,'Stats - Procedures'!$A82)</f>
        <v>0</v>
      </c>
      <c r="D82" s="43">
        <f t="shared" ref="D82:D129" si="15">SUM(B82:C82)</f>
        <v>0</v>
      </c>
      <c r="E82" s="43">
        <f>COUNTIFS('ICU patients'!$AS:$AS,'Stats - Procedures'!$A82,'ICU patients'!AU:AU,"yes")</f>
        <v>0</v>
      </c>
      <c r="F82" s="54">
        <f t="shared" ref="F82:F129" si="16">IFERROR(E82/B82,0)</f>
        <v>0</v>
      </c>
    </row>
    <row r="83" spans="1:6" ht="14" x14ac:dyDescent="0.15">
      <c r="A83" s="40" t="s">
        <v>91</v>
      </c>
      <c r="B83" s="43">
        <f>COUNTIFS('ICU patients'!$AS:$AS,'Stats - Procedures'!$A83)</f>
        <v>0</v>
      </c>
      <c r="C83" s="43">
        <f>COUNTIFS('ICU patients'!$AT:$AT,'Stats - Procedures'!$A83)</f>
        <v>0</v>
      </c>
      <c r="D83" s="43">
        <f t="shared" si="15"/>
        <v>0</v>
      </c>
      <c r="E83" s="43">
        <f>COUNTIFS('ICU patients'!$AS:$AS,'Stats - Procedures'!$A83,'ICU patients'!AU:AU,"yes")</f>
        <v>0</v>
      </c>
      <c r="F83" s="54">
        <f t="shared" si="16"/>
        <v>0</v>
      </c>
    </row>
    <row r="84" spans="1:6" ht="14" x14ac:dyDescent="0.15">
      <c r="A84" s="40" t="s">
        <v>92</v>
      </c>
      <c r="B84" s="43">
        <f>COUNTIFS('ICU patients'!$AS:$AS,'Stats - Procedures'!$A84)</f>
        <v>0</v>
      </c>
      <c r="C84" s="43">
        <f>COUNTIFS('ICU patients'!$AT:$AT,'Stats - Procedures'!$A84)</f>
        <v>0</v>
      </c>
      <c r="D84" s="43">
        <f t="shared" si="15"/>
        <v>0</v>
      </c>
      <c r="E84" s="43">
        <f>COUNTIFS('ICU patients'!$AS:$AS,'Stats - Procedures'!$A84,'ICU patients'!AU:AU,"yes")</f>
        <v>0</v>
      </c>
      <c r="F84" s="54">
        <f t="shared" si="16"/>
        <v>0</v>
      </c>
    </row>
    <row r="85" spans="1:6" ht="28" x14ac:dyDescent="0.15">
      <c r="A85" s="40" t="s">
        <v>93</v>
      </c>
      <c r="B85" s="43">
        <f>COUNTIFS('ICU patients'!$AS:$AS,'Stats - Procedures'!$A85)</f>
        <v>0</v>
      </c>
      <c r="C85" s="43">
        <f>COUNTIFS('ICU patients'!$AT:$AT,'Stats - Procedures'!$A85)</f>
        <v>0</v>
      </c>
      <c r="D85" s="43">
        <f t="shared" si="15"/>
        <v>0</v>
      </c>
      <c r="E85" s="43">
        <f>COUNTIFS('ICU patients'!$AS:$AS,'Stats - Procedures'!$A85,'ICU patients'!AU:AU,"yes")</f>
        <v>0</v>
      </c>
      <c r="F85" s="54">
        <f t="shared" si="16"/>
        <v>0</v>
      </c>
    </row>
    <row r="86" spans="1:6" ht="28" x14ac:dyDescent="0.15">
      <c r="A86" s="40" t="s">
        <v>94</v>
      </c>
      <c r="B86" s="43">
        <f>COUNTIFS('ICU patients'!$AS:$AS,'Stats - Procedures'!$A86)</f>
        <v>0</v>
      </c>
      <c r="C86" s="43">
        <f>COUNTIFS('ICU patients'!$AT:$AT,'Stats - Procedures'!$A86)</f>
        <v>0</v>
      </c>
      <c r="D86" s="43">
        <f t="shared" si="15"/>
        <v>0</v>
      </c>
      <c r="E86" s="43">
        <f>COUNTIFS('ICU patients'!$AS:$AS,'Stats - Procedures'!$A86,'ICU patients'!AU:AU,"yes")</f>
        <v>0</v>
      </c>
      <c r="F86" s="54">
        <f t="shared" si="16"/>
        <v>0</v>
      </c>
    </row>
    <row r="87" spans="1:6" ht="28" x14ac:dyDescent="0.15">
      <c r="A87" s="40" t="s">
        <v>95</v>
      </c>
      <c r="B87" s="43">
        <f>COUNTIFS('ICU patients'!$AS:$AS,'Stats - Procedures'!$A87)</f>
        <v>0</v>
      </c>
      <c r="C87" s="43">
        <f>COUNTIFS('ICU patients'!$AT:$AT,'Stats - Procedures'!$A87)</f>
        <v>0</v>
      </c>
      <c r="D87" s="43">
        <f t="shared" si="15"/>
        <v>0</v>
      </c>
      <c r="E87" s="43">
        <f>COUNTIFS('ICU patients'!$AS:$AS,'Stats - Procedures'!$A87,'ICU patients'!AU:AU,"yes")</f>
        <v>0</v>
      </c>
      <c r="F87" s="54">
        <f t="shared" si="16"/>
        <v>0</v>
      </c>
    </row>
    <row r="88" spans="1:6" ht="14" x14ac:dyDescent="0.15">
      <c r="A88" s="40" t="s">
        <v>96</v>
      </c>
      <c r="B88" s="43">
        <f>COUNTIFS('ICU patients'!$AS:$AS,'Stats - Procedures'!$A88)</f>
        <v>0</v>
      </c>
      <c r="C88" s="43">
        <f>COUNTIFS('ICU patients'!$AT:$AT,'Stats - Procedures'!$A88)</f>
        <v>0</v>
      </c>
      <c r="D88" s="43">
        <f t="shared" si="15"/>
        <v>0</v>
      </c>
      <c r="E88" s="43">
        <f>COUNTIFS('ICU patients'!$AS:$AS,'Stats - Procedures'!$A88,'ICU patients'!AU:AU,"yes")</f>
        <v>0</v>
      </c>
      <c r="F88" s="54">
        <f t="shared" si="16"/>
        <v>0</v>
      </c>
    </row>
    <row r="89" spans="1:6" ht="14" x14ac:dyDescent="0.15">
      <c r="A89" s="40" t="s">
        <v>97</v>
      </c>
      <c r="B89" s="43">
        <f>COUNTIFS('ICU patients'!$AS:$AS,'Stats - Procedures'!$A89)</f>
        <v>0</v>
      </c>
      <c r="C89" s="43">
        <f>COUNTIFS('ICU patients'!$AT:$AT,'Stats - Procedures'!$A89)</f>
        <v>0</v>
      </c>
      <c r="D89" s="43">
        <f t="shared" si="15"/>
        <v>0</v>
      </c>
      <c r="E89" s="43">
        <f>COUNTIFS('ICU patients'!$AS:$AS,'Stats - Procedures'!$A89,'ICU patients'!AU:AU,"yes")</f>
        <v>0</v>
      </c>
      <c r="F89" s="54">
        <f t="shared" si="16"/>
        <v>0</v>
      </c>
    </row>
    <row r="90" spans="1:6" ht="14" x14ac:dyDescent="0.15">
      <c r="A90" s="40" t="s">
        <v>98</v>
      </c>
      <c r="B90" s="43">
        <f>COUNTIFS('ICU patients'!$AS:$AS,'Stats - Procedures'!$A90)</f>
        <v>0</v>
      </c>
      <c r="C90" s="43">
        <f>COUNTIFS('ICU patients'!$AT:$AT,'Stats - Procedures'!$A90)</f>
        <v>0</v>
      </c>
      <c r="D90" s="43">
        <f t="shared" si="15"/>
        <v>0</v>
      </c>
      <c r="E90" s="43">
        <f>COUNTIFS('ICU patients'!$AS:$AS,'Stats - Procedures'!$A90,'ICU patients'!AU:AU,"yes")</f>
        <v>0</v>
      </c>
      <c r="F90" s="54">
        <f t="shared" si="16"/>
        <v>0</v>
      </c>
    </row>
    <row r="91" spans="1:6" ht="14" x14ac:dyDescent="0.15">
      <c r="A91" s="40" t="s">
        <v>99</v>
      </c>
      <c r="B91" s="43">
        <f>COUNTIFS('ICU patients'!$AS:$AS,'Stats - Procedures'!$A91)</f>
        <v>0</v>
      </c>
      <c r="C91" s="43">
        <f>COUNTIFS('ICU patients'!$AT:$AT,'Stats - Procedures'!$A91)</f>
        <v>0</v>
      </c>
      <c r="D91" s="43">
        <f t="shared" si="15"/>
        <v>0</v>
      </c>
      <c r="E91" s="43">
        <f>COUNTIFS('ICU patients'!$AS:$AS,'Stats - Procedures'!$A91,'ICU patients'!AU:AU,"yes")</f>
        <v>0</v>
      </c>
      <c r="F91" s="54">
        <f t="shared" si="16"/>
        <v>0</v>
      </c>
    </row>
    <row r="92" spans="1:6" ht="28" x14ac:dyDescent="0.15">
      <c r="A92" s="40" t="s">
        <v>100</v>
      </c>
      <c r="B92" s="43">
        <f>COUNTIFS('ICU patients'!$AS:$AS,'Stats - Procedures'!$A92)</f>
        <v>0</v>
      </c>
      <c r="C92" s="43">
        <f>COUNTIFS('ICU patients'!$AT:$AT,'Stats - Procedures'!$A92)</f>
        <v>0</v>
      </c>
      <c r="D92" s="43">
        <f t="shared" si="15"/>
        <v>0</v>
      </c>
      <c r="E92" s="43">
        <f>COUNTIFS('ICU patients'!$AS:$AS,'Stats - Procedures'!$A92,'ICU patients'!AU:AU,"yes")</f>
        <v>0</v>
      </c>
      <c r="F92" s="54">
        <f t="shared" si="16"/>
        <v>0</v>
      </c>
    </row>
    <row r="93" spans="1:6" ht="14" x14ac:dyDescent="0.15">
      <c r="A93" s="40" t="s">
        <v>101</v>
      </c>
      <c r="B93" s="43">
        <f>COUNTIFS('ICU patients'!$AS:$AS,'Stats - Procedures'!$A93)</f>
        <v>0</v>
      </c>
      <c r="C93" s="43">
        <f>COUNTIFS('ICU patients'!$AT:$AT,'Stats - Procedures'!$A93)</f>
        <v>0</v>
      </c>
      <c r="D93" s="43">
        <f t="shared" si="15"/>
        <v>0</v>
      </c>
      <c r="E93" s="43">
        <f>COUNTIFS('ICU patients'!$AS:$AS,'Stats - Procedures'!$A93,'ICU patients'!AU:AU,"yes")</f>
        <v>0</v>
      </c>
      <c r="F93" s="54">
        <f t="shared" si="16"/>
        <v>0</v>
      </c>
    </row>
    <row r="94" spans="1:6" ht="14" x14ac:dyDescent="0.15">
      <c r="A94" s="40" t="s">
        <v>102</v>
      </c>
      <c r="B94" s="43">
        <f>COUNTIFS('ICU patients'!$AS:$AS,'Stats - Procedures'!$A94)</f>
        <v>0</v>
      </c>
      <c r="C94" s="43">
        <f>COUNTIFS('ICU patients'!$AT:$AT,'Stats - Procedures'!$A94)</f>
        <v>0</v>
      </c>
      <c r="D94" s="43">
        <f t="shared" si="15"/>
        <v>0</v>
      </c>
      <c r="E94" s="43">
        <f>COUNTIFS('ICU patients'!$AS:$AS,'Stats - Procedures'!$A94,'ICU patients'!AU:AU,"yes")</f>
        <v>0</v>
      </c>
      <c r="F94" s="54">
        <f t="shared" si="16"/>
        <v>0</v>
      </c>
    </row>
    <row r="95" spans="1:6" ht="14" x14ac:dyDescent="0.15">
      <c r="A95" s="40" t="s">
        <v>103</v>
      </c>
      <c r="B95" s="43">
        <f>COUNTIFS('ICU patients'!$AS:$AS,'Stats - Procedures'!$A95)</f>
        <v>0</v>
      </c>
      <c r="C95" s="43">
        <f>COUNTIFS('ICU patients'!$AT:$AT,'Stats - Procedures'!$A95)</f>
        <v>0</v>
      </c>
      <c r="D95" s="43">
        <f t="shared" si="15"/>
        <v>0</v>
      </c>
      <c r="E95" s="43">
        <f>COUNTIFS('ICU patients'!$AS:$AS,'Stats - Procedures'!$A95,'ICU patients'!AU:AU,"yes")</f>
        <v>0</v>
      </c>
      <c r="F95" s="54">
        <f t="shared" si="16"/>
        <v>0</v>
      </c>
    </row>
    <row r="96" spans="1:6" ht="14" x14ac:dyDescent="0.15">
      <c r="A96" s="40" t="s">
        <v>104</v>
      </c>
      <c r="B96" s="43">
        <f>COUNTIFS('ICU patients'!$AS:$AS,'Stats - Procedures'!$A96)</f>
        <v>0</v>
      </c>
      <c r="C96" s="43">
        <f>COUNTIFS('ICU patients'!$AT:$AT,'Stats - Procedures'!$A96)</f>
        <v>0</v>
      </c>
      <c r="D96" s="43">
        <f t="shared" si="15"/>
        <v>0</v>
      </c>
      <c r="E96" s="43">
        <f>COUNTIFS('ICU patients'!$AS:$AS,'Stats - Procedures'!$A96,'ICU patients'!AU:AU,"yes")</f>
        <v>0</v>
      </c>
      <c r="F96" s="54">
        <f t="shared" si="16"/>
        <v>0</v>
      </c>
    </row>
    <row r="97" spans="1:6" ht="14" x14ac:dyDescent="0.15">
      <c r="A97" s="40" t="s">
        <v>105</v>
      </c>
      <c r="B97" s="43">
        <f>COUNTIFS('ICU patients'!$AS:$AS,'Stats - Procedures'!$A97)</f>
        <v>0</v>
      </c>
      <c r="C97" s="43">
        <f>COUNTIFS('ICU patients'!$AT:$AT,'Stats - Procedures'!$A97)</f>
        <v>0</v>
      </c>
      <c r="D97" s="43">
        <f t="shared" si="15"/>
        <v>0</v>
      </c>
      <c r="E97" s="43">
        <f>COUNTIFS('ICU patients'!$AS:$AS,'Stats - Procedures'!$A97,'ICU patients'!AU:AU,"yes")</f>
        <v>0</v>
      </c>
      <c r="F97" s="54">
        <f t="shared" si="16"/>
        <v>0</v>
      </c>
    </row>
    <row r="98" spans="1:6" ht="14" x14ac:dyDescent="0.15">
      <c r="A98" s="40" t="s">
        <v>295</v>
      </c>
      <c r="B98" s="43">
        <f>COUNTIFS('ICU patients'!$AS:$AS,'Stats - Procedures'!$A98)</f>
        <v>0</v>
      </c>
      <c r="C98" s="43">
        <f>COUNTIFS('ICU patients'!$AT:$AT,'Stats - Procedures'!$A98)</f>
        <v>0</v>
      </c>
      <c r="D98" s="43">
        <f t="shared" si="15"/>
        <v>0</v>
      </c>
      <c r="E98" s="43">
        <f>COUNTIFS('ICU patients'!$AS:$AS,'Stats - Procedures'!$A98,'ICU patients'!AU:AU,"yes")</f>
        <v>0</v>
      </c>
      <c r="F98" s="54">
        <f t="shared" si="16"/>
        <v>0</v>
      </c>
    </row>
    <row r="99" spans="1:6" ht="14" x14ac:dyDescent="0.15">
      <c r="A99" s="40" t="s">
        <v>106</v>
      </c>
      <c r="B99" s="43">
        <f>COUNTIFS('ICU patients'!$AS:$AS,'Stats - Procedures'!$A99)</f>
        <v>0</v>
      </c>
      <c r="C99" s="43">
        <f>COUNTIFS('ICU patients'!$AT:$AT,'Stats - Procedures'!$A99)</f>
        <v>0</v>
      </c>
      <c r="D99" s="43">
        <f t="shared" si="15"/>
        <v>0</v>
      </c>
      <c r="E99" s="43">
        <f>COUNTIFS('ICU patients'!$AS:$AS,'Stats - Procedures'!$A99,'ICU patients'!AU:AU,"yes")</f>
        <v>0</v>
      </c>
      <c r="F99" s="54">
        <f t="shared" si="16"/>
        <v>0</v>
      </c>
    </row>
    <row r="100" spans="1:6" ht="14" x14ac:dyDescent="0.15">
      <c r="A100" s="40" t="s">
        <v>107</v>
      </c>
      <c r="B100" s="43">
        <f>COUNTIFS('ICU patients'!$AS:$AS,'Stats - Procedures'!$A100)</f>
        <v>0</v>
      </c>
      <c r="C100" s="43">
        <f>COUNTIFS('ICU patients'!$AT:$AT,'Stats - Procedures'!$A100)</f>
        <v>0</v>
      </c>
      <c r="D100" s="43">
        <f t="shared" si="15"/>
        <v>0</v>
      </c>
      <c r="E100" s="43">
        <f>COUNTIFS('ICU patients'!$AS:$AS,'Stats - Procedures'!$A100,'ICU patients'!AU:AU,"yes")</f>
        <v>0</v>
      </c>
      <c r="F100" s="54">
        <f t="shared" si="16"/>
        <v>0</v>
      </c>
    </row>
    <row r="101" spans="1:6" ht="14" x14ac:dyDescent="0.15">
      <c r="A101" s="40" t="s">
        <v>108</v>
      </c>
      <c r="B101" s="43">
        <f>COUNTIFS('ICU patients'!$AS:$AS,'Stats - Procedures'!$A101)</f>
        <v>0</v>
      </c>
      <c r="C101" s="43">
        <f>COUNTIFS('ICU patients'!$AT:$AT,'Stats - Procedures'!$A101)</f>
        <v>0</v>
      </c>
      <c r="D101" s="43">
        <f t="shared" si="15"/>
        <v>0</v>
      </c>
      <c r="E101" s="43">
        <f>COUNTIFS('ICU patients'!$AS:$AS,'Stats - Procedures'!$A101,'ICU patients'!AU:AU,"yes")</f>
        <v>0</v>
      </c>
      <c r="F101" s="54">
        <f t="shared" si="16"/>
        <v>0</v>
      </c>
    </row>
    <row r="102" spans="1:6" ht="14" x14ac:dyDescent="0.15">
      <c r="A102" s="40" t="s">
        <v>109</v>
      </c>
      <c r="B102" s="43">
        <f>COUNTIFS('ICU patients'!$AS:$AS,'Stats - Procedures'!$A102)</f>
        <v>0</v>
      </c>
      <c r="C102" s="43">
        <f>COUNTIFS('ICU patients'!$AT:$AT,'Stats - Procedures'!$A102)</f>
        <v>0</v>
      </c>
      <c r="D102" s="43">
        <f t="shared" si="15"/>
        <v>0</v>
      </c>
      <c r="E102" s="43">
        <f>COUNTIFS('ICU patients'!$AS:$AS,'Stats - Procedures'!$A102,'ICU patients'!AU:AU,"yes")</f>
        <v>0</v>
      </c>
      <c r="F102" s="54">
        <f t="shared" si="16"/>
        <v>0</v>
      </c>
    </row>
    <row r="103" spans="1:6" ht="14" x14ac:dyDescent="0.15">
      <c r="A103" s="40" t="s">
        <v>110</v>
      </c>
      <c r="B103" s="43">
        <f>COUNTIFS('ICU patients'!$AS:$AS,'Stats - Procedures'!$A103)</f>
        <v>0</v>
      </c>
      <c r="C103" s="43">
        <f>COUNTIFS('ICU patients'!$AT:$AT,'Stats - Procedures'!$A103)</f>
        <v>0</v>
      </c>
      <c r="D103" s="43">
        <f t="shared" si="15"/>
        <v>0</v>
      </c>
      <c r="E103" s="43">
        <f>COUNTIFS('ICU patients'!$AS:$AS,'Stats - Procedures'!$A103,'ICU patients'!AU:AU,"yes")</f>
        <v>0</v>
      </c>
      <c r="F103" s="54">
        <f t="shared" si="16"/>
        <v>0</v>
      </c>
    </row>
    <row r="104" spans="1:6" ht="14" x14ac:dyDescent="0.15">
      <c r="A104" s="40" t="s">
        <v>111</v>
      </c>
      <c r="B104" s="43">
        <f>COUNTIFS('ICU patients'!$AS:$AS,'Stats - Procedures'!$A104)</f>
        <v>0</v>
      </c>
      <c r="C104" s="43">
        <f>COUNTIFS('ICU patients'!$AT:$AT,'Stats - Procedures'!$A104)</f>
        <v>0</v>
      </c>
      <c r="D104" s="43">
        <f t="shared" si="15"/>
        <v>0</v>
      </c>
      <c r="E104" s="43">
        <f>COUNTIFS('ICU patients'!$AS:$AS,'Stats - Procedures'!$A104,'ICU patients'!AU:AU,"yes")</f>
        <v>0</v>
      </c>
      <c r="F104" s="54">
        <f t="shared" si="16"/>
        <v>0</v>
      </c>
    </row>
    <row r="105" spans="1:6" ht="14" x14ac:dyDescent="0.15">
      <c r="A105" s="40" t="s">
        <v>112</v>
      </c>
      <c r="B105" s="43">
        <f>COUNTIFS('ICU patients'!$AS:$AS,'Stats - Procedures'!$A105)</f>
        <v>0</v>
      </c>
      <c r="C105" s="43">
        <f>COUNTIFS('ICU patients'!$AT:$AT,'Stats - Procedures'!$A105)</f>
        <v>0</v>
      </c>
      <c r="D105" s="43">
        <f t="shared" si="15"/>
        <v>0</v>
      </c>
      <c r="E105" s="43">
        <f>COUNTIFS('ICU patients'!$AS:$AS,'Stats - Procedures'!$A105,'ICU patients'!AU:AU,"yes")</f>
        <v>0</v>
      </c>
      <c r="F105" s="54">
        <f t="shared" si="16"/>
        <v>0</v>
      </c>
    </row>
    <row r="106" spans="1:6" ht="14" x14ac:dyDescent="0.15">
      <c r="A106" s="40" t="s">
        <v>113</v>
      </c>
      <c r="B106" s="43">
        <f>COUNTIFS('ICU patients'!$AS:$AS,'Stats - Procedures'!$A106)</f>
        <v>0</v>
      </c>
      <c r="C106" s="43">
        <f>COUNTIFS('ICU patients'!$AT:$AT,'Stats - Procedures'!$A106)</f>
        <v>0</v>
      </c>
      <c r="D106" s="43">
        <f t="shared" si="15"/>
        <v>0</v>
      </c>
      <c r="E106" s="43">
        <f>COUNTIFS('ICU patients'!$AS:$AS,'Stats - Procedures'!$A106,'ICU patients'!AU:AU,"yes")</f>
        <v>0</v>
      </c>
      <c r="F106" s="54">
        <f t="shared" si="16"/>
        <v>0</v>
      </c>
    </row>
    <row r="107" spans="1:6" ht="28" x14ac:dyDescent="0.15">
      <c r="A107" s="40" t="s">
        <v>114</v>
      </c>
      <c r="B107" s="43">
        <f>COUNTIFS('ICU patients'!$AS:$AS,'Stats - Procedures'!$A107)</f>
        <v>0</v>
      </c>
      <c r="C107" s="43">
        <f>COUNTIFS('ICU patients'!$AT:$AT,'Stats - Procedures'!$A107)</f>
        <v>0</v>
      </c>
      <c r="D107" s="43">
        <f t="shared" si="15"/>
        <v>0</v>
      </c>
      <c r="E107" s="43">
        <f>COUNTIFS('ICU patients'!$AS:$AS,'Stats - Procedures'!$A107,'ICU patients'!AU:AU,"yes")</f>
        <v>0</v>
      </c>
      <c r="F107" s="54">
        <f t="shared" si="16"/>
        <v>0</v>
      </c>
    </row>
    <row r="108" spans="1:6" ht="14" x14ac:dyDescent="0.15">
      <c r="A108" s="40" t="s">
        <v>115</v>
      </c>
      <c r="B108" s="43">
        <f>COUNTIFS('ICU patients'!$AS:$AS,'Stats - Procedures'!$A108)</f>
        <v>0</v>
      </c>
      <c r="C108" s="43">
        <f>COUNTIFS('ICU patients'!$AT:$AT,'Stats - Procedures'!$A108)</f>
        <v>0</v>
      </c>
      <c r="D108" s="43">
        <f t="shared" si="15"/>
        <v>0</v>
      </c>
      <c r="E108" s="43">
        <f>COUNTIFS('ICU patients'!$AS:$AS,'Stats - Procedures'!$A108,'ICU patients'!AU:AU,"yes")</f>
        <v>0</v>
      </c>
      <c r="F108" s="54">
        <f t="shared" si="16"/>
        <v>0</v>
      </c>
    </row>
    <row r="109" spans="1:6" ht="14" x14ac:dyDescent="0.15">
      <c r="A109" s="40" t="s">
        <v>116</v>
      </c>
      <c r="B109" s="43">
        <f>COUNTIFS('ICU patients'!$AS:$AS,'Stats - Procedures'!$A109)</f>
        <v>0</v>
      </c>
      <c r="C109" s="43">
        <f>COUNTIFS('ICU patients'!$AT:$AT,'Stats - Procedures'!$A109)</f>
        <v>0</v>
      </c>
      <c r="D109" s="43">
        <f t="shared" si="15"/>
        <v>0</v>
      </c>
      <c r="E109" s="43">
        <f>COUNTIFS('ICU patients'!$AS:$AS,'Stats - Procedures'!$A109,'ICU patients'!AU:AU,"yes")</f>
        <v>0</v>
      </c>
      <c r="F109" s="54">
        <f t="shared" si="16"/>
        <v>0</v>
      </c>
    </row>
    <row r="110" spans="1:6" ht="14" x14ac:dyDescent="0.15">
      <c r="A110" s="40" t="s">
        <v>117</v>
      </c>
      <c r="B110" s="43">
        <f>COUNTIFS('ICU patients'!$AS:$AS,'Stats - Procedures'!$A110)</f>
        <v>0</v>
      </c>
      <c r="C110" s="43">
        <f>COUNTIFS('ICU patients'!$AT:$AT,'Stats - Procedures'!$A110)</f>
        <v>0</v>
      </c>
      <c r="D110" s="43">
        <f t="shared" si="15"/>
        <v>0</v>
      </c>
      <c r="E110" s="43">
        <f>COUNTIFS('ICU patients'!$AS:$AS,'Stats - Procedures'!$A110,'ICU patients'!AU:AU,"yes")</f>
        <v>0</v>
      </c>
      <c r="F110" s="54">
        <f t="shared" si="16"/>
        <v>0</v>
      </c>
    </row>
    <row r="111" spans="1:6" ht="14" x14ac:dyDescent="0.15">
      <c r="A111" s="40" t="s">
        <v>118</v>
      </c>
      <c r="B111" s="43">
        <f>COUNTIFS('ICU patients'!$AS:$AS,'Stats - Procedures'!$A111)</f>
        <v>0</v>
      </c>
      <c r="C111" s="43">
        <f>COUNTIFS('ICU patients'!$AT:$AT,'Stats - Procedures'!$A111)</f>
        <v>0</v>
      </c>
      <c r="D111" s="43">
        <f t="shared" si="15"/>
        <v>0</v>
      </c>
      <c r="E111" s="43">
        <f>COUNTIFS('ICU patients'!$AS:$AS,'Stats - Procedures'!$A111,'ICU patients'!AU:AU,"yes")</f>
        <v>0</v>
      </c>
      <c r="F111" s="54">
        <f t="shared" si="16"/>
        <v>0</v>
      </c>
    </row>
    <row r="112" spans="1:6" ht="14" x14ac:dyDescent="0.15">
      <c r="A112" s="40" t="s">
        <v>119</v>
      </c>
      <c r="B112" s="43">
        <f>COUNTIFS('ICU patients'!$AS:$AS,'Stats - Procedures'!$A112)</f>
        <v>0</v>
      </c>
      <c r="C112" s="43">
        <f>COUNTIFS('ICU patients'!$AT:$AT,'Stats - Procedures'!$A112)</f>
        <v>0</v>
      </c>
      <c r="D112" s="43">
        <f t="shared" si="15"/>
        <v>0</v>
      </c>
      <c r="E112" s="43">
        <f>COUNTIFS('ICU patients'!$AS:$AS,'Stats - Procedures'!$A112,'ICU patients'!AU:AU,"yes")</f>
        <v>0</v>
      </c>
      <c r="F112" s="54">
        <f t="shared" si="16"/>
        <v>0</v>
      </c>
    </row>
    <row r="113" spans="1:6" ht="14" x14ac:dyDescent="0.15">
      <c r="A113" s="40" t="s">
        <v>120</v>
      </c>
      <c r="B113" s="43">
        <f>COUNTIFS('ICU patients'!$AS:$AS,'Stats - Procedures'!$A113)</f>
        <v>0</v>
      </c>
      <c r="C113" s="43">
        <f>COUNTIFS('ICU patients'!$AT:$AT,'Stats - Procedures'!$A113)</f>
        <v>0</v>
      </c>
      <c r="D113" s="43">
        <f t="shared" si="15"/>
        <v>0</v>
      </c>
      <c r="E113" s="43">
        <f>COUNTIFS('ICU patients'!$AS:$AS,'Stats - Procedures'!$A113,'ICU patients'!AU:AU,"yes")</f>
        <v>0</v>
      </c>
      <c r="F113" s="54">
        <f t="shared" si="16"/>
        <v>0</v>
      </c>
    </row>
    <row r="114" spans="1:6" ht="14" x14ac:dyDescent="0.15">
      <c r="A114" s="40" t="s">
        <v>121</v>
      </c>
      <c r="B114" s="43">
        <f>COUNTIFS('ICU patients'!$AS:$AS,'Stats - Procedures'!$A114)</f>
        <v>0</v>
      </c>
      <c r="C114" s="43">
        <f>COUNTIFS('ICU patients'!$AT:$AT,'Stats - Procedures'!$A114)</f>
        <v>0</v>
      </c>
      <c r="D114" s="43">
        <f t="shared" si="15"/>
        <v>0</v>
      </c>
      <c r="E114" s="43">
        <f>COUNTIFS('ICU patients'!$AS:$AS,'Stats - Procedures'!$A114,'ICU patients'!AU:AU,"yes")</f>
        <v>0</v>
      </c>
      <c r="F114" s="54">
        <f t="shared" si="16"/>
        <v>0</v>
      </c>
    </row>
    <row r="115" spans="1:6" ht="14" x14ac:dyDescent="0.15">
      <c r="A115" s="40" t="s">
        <v>122</v>
      </c>
      <c r="B115" s="43">
        <f>COUNTIFS('ICU patients'!$AS:$AS,'Stats - Procedures'!$A115)</f>
        <v>0</v>
      </c>
      <c r="C115" s="43">
        <f>COUNTIFS('ICU patients'!$AT:$AT,'Stats - Procedures'!$A115)</f>
        <v>0</v>
      </c>
      <c r="D115" s="43">
        <f t="shared" si="15"/>
        <v>0</v>
      </c>
      <c r="E115" s="43">
        <f>COUNTIFS('ICU patients'!$AS:$AS,'Stats - Procedures'!$A115,'ICU patients'!AU:AU,"yes")</f>
        <v>0</v>
      </c>
      <c r="F115" s="54">
        <f t="shared" si="16"/>
        <v>0</v>
      </c>
    </row>
    <row r="116" spans="1:6" ht="14" x14ac:dyDescent="0.15">
      <c r="A116" s="40" t="s">
        <v>123</v>
      </c>
      <c r="B116" s="43">
        <f>COUNTIFS('ICU patients'!$AS:$AS,'Stats - Procedures'!$A116)</f>
        <v>0</v>
      </c>
      <c r="C116" s="43">
        <f>COUNTIFS('ICU patients'!$AT:$AT,'Stats - Procedures'!$A116)</f>
        <v>0</v>
      </c>
      <c r="D116" s="43">
        <f t="shared" si="15"/>
        <v>0</v>
      </c>
      <c r="E116" s="43">
        <f>COUNTIFS('ICU patients'!$AS:$AS,'Stats - Procedures'!$A116,'ICU patients'!AU:AU,"yes")</f>
        <v>0</v>
      </c>
      <c r="F116" s="54">
        <f t="shared" si="16"/>
        <v>0</v>
      </c>
    </row>
    <row r="117" spans="1:6" ht="14" x14ac:dyDescent="0.15">
      <c r="A117" s="40" t="s">
        <v>124</v>
      </c>
      <c r="B117" s="43">
        <f>COUNTIFS('ICU patients'!$AS:$AS,'Stats - Procedures'!$A117)</f>
        <v>0</v>
      </c>
      <c r="C117" s="43">
        <f>COUNTIFS('ICU patients'!$AT:$AT,'Stats - Procedures'!$A117)</f>
        <v>0</v>
      </c>
      <c r="D117" s="43">
        <f t="shared" si="15"/>
        <v>0</v>
      </c>
      <c r="E117" s="43">
        <f>COUNTIFS('ICU patients'!$AS:$AS,'Stats - Procedures'!$A117,'ICU patients'!AU:AU,"yes")</f>
        <v>0</v>
      </c>
      <c r="F117" s="54">
        <f t="shared" si="16"/>
        <v>0</v>
      </c>
    </row>
    <row r="118" spans="1:6" ht="14" x14ac:dyDescent="0.15">
      <c r="A118" s="40" t="s">
        <v>125</v>
      </c>
      <c r="B118" s="43">
        <f>COUNTIFS('ICU patients'!$AS:$AS,'Stats - Procedures'!$A118)</f>
        <v>0</v>
      </c>
      <c r="C118" s="43">
        <f>COUNTIFS('ICU patients'!$AT:$AT,'Stats - Procedures'!$A118)</f>
        <v>0</v>
      </c>
      <c r="D118" s="43">
        <f t="shared" si="15"/>
        <v>0</v>
      </c>
      <c r="E118" s="43">
        <f>COUNTIFS('ICU patients'!$AS:$AS,'Stats - Procedures'!$A118,'ICU patients'!AU:AU,"yes")</f>
        <v>0</v>
      </c>
      <c r="F118" s="54">
        <f t="shared" si="16"/>
        <v>0</v>
      </c>
    </row>
    <row r="119" spans="1:6" ht="14" x14ac:dyDescent="0.15">
      <c r="A119" s="40" t="s">
        <v>126</v>
      </c>
      <c r="B119" s="43">
        <f>COUNTIFS('ICU patients'!$AS:$AS,'Stats - Procedures'!$A119)</f>
        <v>0</v>
      </c>
      <c r="C119" s="43">
        <f>COUNTIFS('ICU patients'!$AT:$AT,'Stats - Procedures'!$A119)</f>
        <v>0</v>
      </c>
      <c r="D119" s="43">
        <f t="shared" si="15"/>
        <v>0</v>
      </c>
      <c r="E119" s="43">
        <f>COUNTIFS('ICU patients'!$AS:$AS,'Stats - Procedures'!$A119,'ICU patients'!AU:AU,"yes")</f>
        <v>0</v>
      </c>
      <c r="F119" s="54">
        <f t="shared" si="16"/>
        <v>0</v>
      </c>
    </row>
    <row r="120" spans="1:6" ht="14" x14ac:dyDescent="0.15">
      <c r="A120" s="40" t="s">
        <v>127</v>
      </c>
      <c r="B120" s="43">
        <f>COUNTIFS('ICU patients'!$AS:$AS,'Stats - Procedures'!$A120)</f>
        <v>0</v>
      </c>
      <c r="C120" s="43">
        <f>COUNTIFS('ICU patients'!$AT:$AT,'Stats - Procedures'!$A120)</f>
        <v>0</v>
      </c>
      <c r="D120" s="43">
        <f t="shared" si="15"/>
        <v>0</v>
      </c>
      <c r="E120" s="43">
        <f>COUNTIFS('ICU patients'!$AS:$AS,'Stats - Procedures'!$A120,'ICU patients'!AU:AU,"yes")</f>
        <v>0</v>
      </c>
      <c r="F120" s="54">
        <f t="shared" si="16"/>
        <v>0</v>
      </c>
    </row>
    <row r="121" spans="1:6" ht="14" x14ac:dyDescent="0.15">
      <c r="A121" s="40" t="s">
        <v>128</v>
      </c>
      <c r="B121" s="43">
        <f>COUNTIFS('ICU patients'!$AS:$AS,'Stats - Procedures'!$A121)</f>
        <v>0</v>
      </c>
      <c r="C121" s="43">
        <f>COUNTIFS('ICU patients'!$AT:$AT,'Stats - Procedures'!$A121)</f>
        <v>0</v>
      </c>
      <c r="D121" s="43">
        <f t="shared" si="15"/>
        <v>0</v>
      </c>
      <c r="E121" s="43">
        <f>COUNTIFS('ICU patients'!$AS:$AS,'Stats - Procedures'!$A121,'ICU patients'!AU:AU,"yes")</f>
        <v>0</v>
      </c>
      <c r="F121" s="54">
        <f t="shared" si="16"/>
        <v>0</v>
      </c>
    </row>
    <row r="122" spans="1:6" ht="14" x14ac:dyDescent="0.15">
      <c r="A122" s="40" t="s">
        <v>129</v>
      </c>
      <c r="B122" s="43">
        <f>COUNTIFS('ICU patients'!$AS:$AS,'Stats - Procedures'!$A122)</f>
        <v>0</v>
      </c>
      <c r="C122" s="43">
        <f>COUNTIFS('ICU patients'!$AT:$AT,'Stats - Procedures'!$A122)</f>
        <v>0</v>
      </c>
      <c r="D122" s="43">
        <f t="shared" si="15"/>
        <v>0</v>
      </c>
      <c r="E122" s="43">
        <f>COUNTIFS('ICU patients'!$AS:$AS,'Stats - Procedures'!$A122,'ICU patients'!AU:AU,"yes")</f>
        <v>0</v>
      </c>
      <c r="F122" s="54">
        <f t="shared" si="16"/>
        <v>0</v>
      </c>
    </row>
    <row r="123" spans="1:6" ht="14" x14ac:dyDescent="0.15">
      <c r="A123" s="40" t="s">
        <v>130</v>
      </c>
      <c r="B123" s="43">
        <f>COUNTIFS('ICU patients'!$AS:$AS,'Stats - Procedures'!$A123)</f>
        <v>0</v>
      </c>
      <c r="C123" s="43">
        <f>COUNTIFS('ICU patients'!$AT:$AT,'Stats - Procedures'!$A123)</f>
        <v>0</v>
      </c>
      <c r="D123" s="43">
        <f t="shared" si="15"/>
        <v>0</v>
      </c>
      <c r="E123" s="43">
        <f>COUNTIFS('ICU patients'!$AS:$AS,'Stats - Procedures'!$A123,'ICU patients'!AU:AU,"yes")</f>
        <v>0</v>
      </c>
      <c r="F123" s="54">
        <f t="shared" si="16"/>
        <v>0</v>
      </c>
    </row>
    <row r="124" spans="1:6" ht="14" x14ac:dyDescent="0.15">
      <c r="A124" s="40" t="s">
        <v>131</v>
      </c>
      <c r="B124" s="43">
        <f>COUNTIFS('ICU patients'!$AS:$AS,'Stats - Procedures'!$A124)</f>
        <v>0</v>
      </c>
      <c r="C124" s="43">
        <f>COUNTIFS('ICU patients'!$AT:$AT,'Stats - Procedures'!$A124)</f>
        <v>0</v>
      </c>
      <c r="D124" s="43">
        <f t="shared" si="15"/>
        <v>0</v>
      </c>
      <c r="E124" s="43">
        <f>COUNTIFS('ICU patients'!$AS:$AS,'Stats - Procedures'!$A124,'ICU patients'!AU:AU,"yes")</f>
        <v>0</v>
      </c>
      <c r="F124" s="54">
        <f t="shared" si="16"/>
        <v>0</v>
      </c>
    </row>
    <row r="125" spans="1:6" ht="14" x14ac:dyDescent="0.15">
      <c r="A125" s="40" t="s">
        <v>132</v>
      </c>
      <c r="B125" s="43">
        <f>COUNTIFS('ICU patients'!$AS:$AS,'Stats - Procedures'!$A125)</f>
        <v>0</v>
      </c>
      <c r="C125" s="43">
        <f>COUNTIFS('ICU patients'!$AT:$AT,'Stats - Procedures'!$A125)</f>
        <v>0</v>
      </c>
      <c r="D125" s="43">
        <f t="shared" si="15"/>
        <v>0</v>
      </c>
      <c r="E125" s="43">
        <f>COUNTIFS('ICU patients'!$AS:$AS,'Stats - Procedures'!$A125,'ICU patients'!AU:AU,"yes")</f>
        <v>0</v>
      </c>
      <c r="F125" s="54">
        <f t="shared" si="16"/>
        <v>0</v>
      </c>
    </row>
    <row r="126" spans="1:6" ht="14" x14ac:dyDescent="0.15">
      <c r="A126" s="40" t="s">
        <v>133</v>
      </c>
      <c r="B126" s="43">
        <f>COUNTIFS('ICU patients'!$AS:$AS,'Stats - Procedures'!$A126)</f>
        <v>0</v>
      </c>
      <c r="C126" s="43">
        <f>COUNTIFS('ICU patients'!$AT:$AT,'Stats - Procedures'!$A126)</f>
        <v>0</v>
      </c>
      <c r="D126" s="43">
        <f t="shared" si="15"/>
        <v>0</v>
      </c>
      <c r="E126" s="43">
        <f>COUNTIFS('ICU patients'!$AS:$AS,'Stats - Procedures'!$A126,'ICU patients'!AU:AU,"yes")</f>
        <v>0</v>
      </c>
      <c r="F126" s="54">
        <f t="shared" si="16"/>
        <v>0</v>
      </c>
    </row>
    <row r="127" spans="1:6" ht="14" x14ac:dyDescent="0.15">
      <c r="A127" s="40" t="s">
        <v>134</v>
      </c>
      <c r="B127" s="43">
        <f>COUNTIFS('ICU patients'!$AS:$AS,'Stats - Procedures'!$A127)</f>
        <v>0</v>
      </c>
      <c r="C127" s="43">
        <f>COUNTIFS('ICU patients'!$AT:$AT,'Stats - Procedures'!$A127)</f>
        <v>0</v>
      </c>
      <c r="D127" s="43">
        <f t="shared" si="15"/>
        <v>0</v>
      </c>
      <c r="E127" s="43">
        <f>COUNTIFS('ICU patients'!$AS:$AS,'Stats - Procedures'!$A127,'ICU patients'!AU:AU,"yes")</f>
        <v>0</v>
      </c>
      <c r="F127" s="54">
        <f t="shared" si="16"/>
        <v>0</v>
      </c>
    </row>
    <row r="128" spans="1:6" ht="28" x14ac:dyDescent="0.15">
      <c r="A128" s="40" t="s">
        <v>135</v>
      </c>
      <c r="B128" s="43">
        <f>COUNTIFS('ICU patients'!$AS:$AS,'Stats - Procedures'!$A128)</f>
        <v>0</v>
      </c>
      <c r="C128" s="43">
        <f>COUNTIFS('ICU patients'!$AT:$AT,'Stats - Procedures'!$A128)</f>
        <v>0</v>
      </c>
      <c r="D128" s="43">
        <f t="shared" si="15"/>
        <v>0</v>
      </c>
      <c r="E128" s="43">
        <f>COUNTIFS('ICU patients'!$AS:$AS,'Stats - Procedures'!$A128,'ICU patients'!AU:AU,"yes")</f>
        <v>0</v>
      </c>
      <c r="F128" s="54">
        <f t="shared" si="16"/>
        <v>0</v>
      </c>
    </row>
    <row r="129" spans="1:6" ht="14" x14ac:dyDescent="0.15">
      <c r="A129" s="40" t="s">
        <v>136</v>
      </c>
      <c r="B129" s="43">
        <f>COUNTIFS('ICU patients'!$AS:$AS,'Stats - Procedures'!$A129)</f>
        <v>0</v>
      </c>
      <c r="C129" s="43">
        <f>COUNTIFS('ICU patients'!$AT:$AT,'Stats - Procedures'!$A129)</f>
        <v>0</v>
      </c>
      <c r="D129" s="43">
        <f t="shared" si="15"/>
        <v>0</v>
      </c>
      <c r="E129" s="43">
        <f>COUNTIFS('ICU patients'!$AS:$AS,'Stats - Procedures'!$A129,'ICU patients'!AU:AU,"yes")</f>
        <v>0</v>
      </c>
      <c r="F129" s="54">
        <f t="shared" si="16"/>
        <v>0</v>
      </c>
    </row>
  </sheetData>
  <sheetProtection sheet="1" objects="1" scenarios="1"/>
  <mergeCells count="6">
    <mergeCell ref="B45:F45"/>
    <mergeCell ref="B2:F2"/>
    <mergeCell ref="B14:F14"/>
    <mergeCell ref="X27:AB27"/>
    <mergeCell ref="AF27:AJ27"/>
    <mergeCell ref="B27:F27"/>
  </mergeCells>
  <phoneticPr fontId="8" type="noConversion"/>
  <pageMargins left="0.75000000000000011" right="0.75000000000000011" top="1" bottom="1" header="0.5" footer="0.5"/>
  <pageSetup paperSize="9" scale="55" orientation="landscape" horizontalDpi="4294967292" verticalDpi="4294967292"/>
  <rowBreaks count="1" manualBreakCount="1">
    <brk id="72" max="16383" man="1"/>
  </rowBreaks>
  <colBreaks count="1" manualBreakCount="1">
    <brk id="1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Drop down options</vt:lpstr>
      <vt:lpstr>Cover</vt:lpstr>
      <vt:lpstr>ICU patients</vt:lpstr>
      <vt:lpstr>Ward review</vt:lpstr>
      <vt:lpstr>Transfers</vt:lpstr>
      <vt:lpstr>Stats -Cases</vt:lpstr>
      <vt:lpstr>Stats - Ward</vt:lpstr>
      <vt:lpstr>Stats - Transfer</vt:lpstr>
      <vt:lpstr>Stats - Procedures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2018-07-11T08:14:04Z</dcterms:created>
  <dcterms:modified xsi:type="dcterms:W3CDTF">2021-08-02T09:32:31Z</dcterms:modified>
</cp:coreProperties>
</file>